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Public\Basic Income\Spreadsheets\Other Spreadsheets\Comparison - tax and BI\"/>
    </mc:Choice>
  </mc:AlternateContent>
  <xr:revisionPtr revIDLastSave="0" documentId="13_ncr:1_{9AFE4799-08BE-450F-9F0B-FF16D93B9C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 1" sheetId="9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F15" i="9" l="1"/>
  <c r="GF14" i="9"/>
  <c r="FU21" i="9"/>
  <c r="FI21" i="9"/>
  <c r="L7" i="9" l="1"/>
  <c r="BB10" i="9" l="1"/>
  <c r="FS44" i="9"/>
  <c r="FT44" i="9" s="1"/>
  <c r="FR44" i="9"/>
  <c r="FW44" i="9" s="1"/>
  <c r="FS29" i="9"/>
  <c r="FR29" i="9"/>
  <c r="FW29" i="9" s="1"/>
  <c r="FR19" i="9"/>
  <c r="FS8" i="9"/>
  <c r="FR7" i="9"/>
  <c r="FR8" i="9" s="1"/>
  <c r="FR9" i="9" s="1"/>
  <c r="FR10" i="9" s="1"/>
  <c r="FR11" i="9" s="1"/>
  <c r="FU6" i="9"/>
  <c r="FU7" i="9" s="1"/>
  <c r="FH44" i="9"/>
  <c r="FI44" i="9" s="1"/>
  <c r="FG44" i="9"/>
  <c r="FL44" i="9" s="1"/>
  <c r="FH29" i="9"/>
  <c r="FG29" i="9"/>
  <c r="FL29" i="9" s="1"/>
  <c r="FG19" i="9"/>
  <c r="FH8" i="9"/>
  <c r="FG7" i="9"/>
  <c r="FG8" i="9" s="1"/>
  <c r="FG9" i="9" s="1"/>
  <c r="FG10" i="9" s="1"/>
  <c r="FG11" i="9" s="1"/>
  <c r="FJ6" i="9"/>
  <c r="FJ7" i="9" s="1"/>
  <c r="EW44" i="9"/>
  <c r="EX44" i="9" s="1"/>
  <c r="EV44" i="9"/>
  <c r="FA44" i="9" s="1"/>
  <c r="EW29" i="9"/>
  <c r="EV29" i="9"/>
  <c r="FA29" i="9" s="1"/>
  <c r="EV19" i="9"/>
  <c r="EW8" i="9"/>
  <c r="EV7" i="9"/>
  <c r="EV8" i="9" s="1"/>
  <c r="EV9" i="9" s="1"/>
  <c r="EV10" i="9" s="1"/>
  <c r="EV11" i="9" s="1"/>
  <c r="EY6" i="9"/>
  <c r="EY7" i="9" s="1"/>
  <c r="GH15" i="9"/>
  <c r="GG15" i="9" s="1"/>
  <c r="GH14" i="9"/>
  <c r="GG14" i="9" s="1"/>
  <c r="EL11" i="9"/>
  <c r="EL8" i="9"/>
  <c r="EL9" i="9" s="1"/>
  <c r="FU8" i="9" l="1"/>
  <c r="FU9" i="9" s="1"/>
  <c r="EY8" i="9"/>
  <c r="FJ8" i="9"/>
  <c r="M25" i="9"/>
  <c r="M26" i="9" s="1"/>
  <c r="O49" i="9"/>
  <c r="O48" i="9" s="1"/>
  <c r="FU10" i="9" l="1"/>
  <c r="FJ9" i="9"/>
  <c r="EY9" i="9"/>
  <c r="M28" i="9"/>
  <c r="O47" i="9"/>
  <c r="O46" i="9" s="1"/>
  <c r="GF29" i="9"/>
  <c r="GF30" i="9" s="1"/>
  <c r="GF31" i="9"/>
  <c r="GD32" i="9"/>
  <c r="GD31" i="9" s="1"/>
  <c r="GD30" i="9"/>
  <c r="AD14" i="9"/>
  <c r="AP14" i="9" s="1"/>
  <c r="BC14" i="9" s="1"/>
  <c r="AD15" i="9"/>
  <c r="AP15" i="9" s="1"/>
  <c r="BC15" i="9" s="1"/>
  <c r="AO15" i="9"/>
  <c r="BB15" i="9" s="1"/>
  <c r="AO14" i="9"/>
  <c r="BB14" i="9" s="1"/>
  <c r="GE29" i="9"/>
  <c r="GE32" i="9" s="1"/>
  <c r="AN14" i="9"/>
  <c r="AM14" i="9"/>
  <c r="CD6" i="9"/>
  <c r="M64" i="9"/>
  <c r="M63" i="9" s="1"/>
  <c r="M55" i="9"/>
  <c r="FJ10" i="9" l="1"/>
  <c r="EY10" i="9"/>
  <c r="M27" i="9"/>
  <c r="U31" i="9"/>
  <c r="N64" i="9"/>
  <c r="M65" i="9"/>
  <c r="M67" i="9"/>
  <c r="N65" i="9" l="1"/>
  <c r="N67" i="9"/>
  <c r="N66" i="9" s="1"/>
  <c r="N63" i="9"/>
  <c r="M66" i="9"/>
  <c r="L8" i="9" l="1"/>
  <c r="L9" i="9" s="1"/>
  <c r="M48" i="9"/>
  <c r="M47" i="9"/>
  <c r="M46" i="9" s="1"/>
  <c r="G22" i="9"/>
  <c r="BJ35" i="9"/>
  <c r="BJ34" i="9"/>
  <c r="CX34" i="9" s="1"/>
  <c r="BJ32" i="9"/>
  <c r="BJ30" i="9"/>
  <c r="AT35" i="9"/>
  <c r="AT34" i="9"/>
  <c r="AT32" i="9"/>
  <c r="AT30" i="9"/>
  <c r="U36" i="9"/>
  <c r="U37" i="9" s="1"/>
  <c r="BJ37" i="9" s="1"/>
  <c r="O25" i="9"/>
  <c r="O26" i="9" s="1"/>
  <c r="N25" i="9"/>
  <c r="N26" i="9" s="1"/>
  <c r="AG33" i="9"/>
  <c r="AG31" i="9"/>
  <c r="AS31" i="9"/>
  <c r="AS33" i="9"/>
  <c r="DL250" i="9"/>
  <c r="DL249" i="9"/>
  <c r="N58" i="9"/>
  <c r="N57" i="9" s="1"/>
  <c r="N56" i="9"/>
  <c r="M58" i="9"/>
  <c r="M57" i="9" s="1"/>
  <c r="N54" i="9"/>
  <c r="BV45" i="9"/>
  <c r="BV46" i="9" s="1"/>
  <c r="BJ45" i="9"/>
  <c r="EL44" i="9"/>
  <c r="EM44" i="9" s="1"/>
  <c r="EK44" i="9"/>
  <c r="EP44" i="9" s="1"/>
  <c r="ED44" i="9"/>
  <c r="DZ44" i="9"/>
  <c r="EA44" i="9" s="1"/>
  <c r="DY44" i="9"/>
  <c r="DR44" i="9"/>
  <c r="DS44" i="9" s="1"/>
  <c r="DQ44" i="9"/>
  <c r="DJ44" i="9"/>
  <c r="DK44" i="9" s="1"/>
  <c r="DI44" i="9"/>
  <c r="CY44" i="9"/>
  <c r="CZ44" i="9" s="1"/>
  <c r="CX44" i="9"/>
  <c r="CT44" i="9"/>
  <c r="CU44" i="9" s="1"/>
  <c r="CS44" i="9"/>
  <c r="BO44" i="9"/>
  <c r="BK44" i="9"/>
  <c r="BL44" i="9" s="1"/>
  <c r="AT44" i="9"/>
  <c r="U44" i="9"/>
  <c r="EL29" i="9"/>
  <c r="EK29" i="9"/>
  <c r="DZ29" i="9"/>
  <c r="EA29" i="9" s="1"/>
  <c r="DY29" i="9"/>
  <c r="DR29" i="9"/>
  <c r="DS29" i="9" s="1"/>
  <c r="DQ29" i="9"/>
  <c r="DI29" i="9"/>
  <c r="DJ29" i="9" s="1"/>
  <c r="DK29" i="9" s="1"/>
  <c r="DB29" i="9"/>
  <c r="DB30" i="9" s="1"/>
  <c r="DB31" i="9" s="1"/>
  <c r="DB32" i="9" s="1"/>
  <c r="CY29" i="9"/>
  <c r="CZ29" i="9" s="1"/>
  <c r="CX29" i="9"/>
  <c r="CT29" i="9"/>
  <c r="CU29" i="9" s="1"/>
  <c r="CS29" i="9"/>
  <c r="BV29" i="9"/>
  <c r="BO29" i="9"/>
  <c r="BK29" i="9"/>
  <c r="BL29" i="9" s="1"/>
  <c r="U29" i="9"/>
  <c r="EK19" i="9"/>
  <c r="DY19" i="9"/>
  <c r="DQ19" i="9"/>
  <c r="DI19" i="9"/>
  <c r="CX19" i="9"/>
  <c r="CS19" i="9"/>
  <c r="CI19" i="9"/>
  <c r="CC19" i="9"/>
  <c r="BV19" i="9"/>
  <c r="BN19" i="9"/>
  <c r="BJ19" i="9"/>
  <c r="BJ17" i="9"/>
  <c r="BV17" i="9" s="1"/>
  <c r="AT17" i="9"/>
  <c r="CC11" i="9"/>
  <c r="CE11" i="9" s="1"/>
  <c r="N11" i="9" s="1"/>
  <c r="BW11" i="9"/>
  <c r="BP11" i="9"/>
  <c r="CY10" i="9"/>
  <c r="CY11" i="9" s="1"/>
  <c r="CD10" i="9"/>
  <c r="CF10" i="9" s="1"/>
  <c r="O10" i="9" s="1"/>
  <c r="BX10" i="9"/>
  <c r="BW10" i="9"/>
  <c r="BQ10" i="9"/>
  <c r="BP10" i="9"/>
  <c r="CD9" i="9"/>
  <c r="CF9" i="9" s="1"/>
  <c r="BX9" i="9"/>
  <c r="BW9" i="9"/>
  <c r="BQ9" i="9"/>
  <c r="BP9" i="9"/>
  <c r="CL8" i="9"/>
  <c r="CL9" i="9" s="1"/>
  <c r="CD8" i="9"/>
  <c r="CF8" i="9" s="1"/>
  <c r="BX8" i="9"/>
  <c r="BW8" i="9"/>
  <c r="BQ8" i="9"/>
  <c r="BP8" i="9"/>
  <c r="EK7" i="9"/>
  <c r="EK8" i="9" s="1"/>
  <c r="EK9" i="9" s="1"/>
  <c r="EK10" i="9" s="1"/>
  <c r="EK11" i="9" s="1"/>
  <c r="DY7" i="9"/>
  <c r="DY8" i="9" s="1"/>
  <c r="DY9" i="9" s="1"/>
  <c r="DY10" i="9" s="1"/>
  <c r="DY11" i="9" s="1"/>
  <c r="DQ7" i="9"/>
  <c r="DQ8" i="9" s="1"/>
  <c r="DQ9" i="9" s="1"/>
  <c r="DQ10" i="9" s="1"/>
  <c r="DQ11" i="9" s="1"/>
  <c r="DI7" i="9"/>
  <c r="DI8" i="9" s="1"/>
  <c r="DI9" i="9" s="1"/>
  <c r="DI10" i="9" s="1"/>
  <c r="DI11" i="9" s="1"/>
  <c r="CY7" i="9"/>
  <c r="CX7" i="9"/>
  <c r="CX8" i="9" s="1"/>
  <c r="CX9" i="9" s="1"/>
  <c r="CX10" i="9" s="1"/>
  <c r="CX11" i="9" s="1"/>
  <c r="CS7" i="9"/>
  <c r="CS8" i="9" s="1"/>
  <c r="CS9" i="9" s="1"/>
  <c r="CS10" i="9" s="1"/>
  <c r="CS11" i="9" s="1"/>
  <c r="CD7" i="9"/>
  <c r="CF7" i="9" s="1"/>
  <c r="O7" i="9" s="1"/>
  <c r="CB7" i="9"/>
  <c r="CB8" i="9" s="1"/>
  <c r="CB9" i="9" s="1"/>
  <c r="CB10" i="9" s="1"/>
  <c r="CB11" i="9" s="1"/>
  <c r="BX7" i="9"/>
  <c r="BW7" i="9"/>
  <c r="BU7" i="9"/>
  <c r="BU8" i="9" s="1"/>
  <c r="BU9" i="9" s="1"/>
  <c r="BU10" i="9" s="1"/>
  <c r="BU11" i="9" s="1"/>
  <c r="BQ7" i="9"/>
  <c r="BP7" i="9"/>
  <c r="BM7" i="9"/>
  <c r="BM8" i="9" s="1"/>
  <c r="BM9" i="9" s="1"/>
  <c r="BM10" i="9" s="1"/>
  <c r="BM11" i="9" s="1"/>
  <c r="BL7" i="9"/>
  <c r="BI7" i="9"/>
  <c r="BI8" i="9" s="1"/>
  <c r="BI9" i="9" s="1"/>
  <c r="BI10" i="9" s="1"/>
  <c r="BI11" i="9" s="1"/>
  <c r="K7" i="9"/>
  <c r="K8" i="9" s="1"/>
  <c r="K9" i="9" s="1"/>
  <c r="K10" i="9" s="1"/>
  <c r="K11" i="9" s="1"/>
  <c r="EN6" i="9"/>
  <c r="EN7" i="9" s="1"/>
  <c r="EB6" i="9"/>
  <c r="DT6" i="9"/>
  <c r="DL6" i="9"/>
  <c r="DA6" i="9"/>
  <c r="CV6" i="9"/>
  <c r="CF6" i="9"/>
  <c r="O6" i="9" s="1"/>
  <c r="CC6" i="9"/>
  <c r="CE6" i="9" s="1"/>
  <c r="BY6" i="9"/>
  <c r="BX6" i="9"/>
  <c r="BW6" i="9"/>
  <c r="BQ6" i="9"/>
  <c r="BP6" i="9"/>
  <c r="FG37" i="9" l="1"/>
  <c r="FR37" i="9"/>
  <c r="EV37" i="9"/>
  <c r="AO44" i="9"/>
  <c r="AP44" i="9"/>
  <c r="FJ44" i="9"/>
  <c r="EY44" i="9"/>
  <c r="FU44" i="9"/>
  <c r="DI34" i="9"/>
  <c r="FR34" i="9"/>
  <c r="FG34" i="9"/>
  <c r="EV34" i="9"/>
  <c r="DQ35" i="9"/>
  <c r="EV35" i="9"/>
  <c r="FG35" i="9"/>
  <c r="FR35" i="9"/>
  <c r="EP29" i="9"/>
  <c r="EX29" i="9"/>
  <c r="EY29" i="9" s="1"/>
  <c r="FT29" i="9"/>
  <c r="FU29" i="9" s="1"/>
  <c r="FI29" i="9"/>
  <c r="FJ29" i="9" s="1"/>
  <c r="BJ46" i="9"/>
  <c r="EK46" i="9" s="1"/>
  <c r="EP46" i="9" s="1"/>
  <c r="FR45" i="9"/>
  <c r="FW45" i="9" s="1"/>
  <c r="FG45" i="9"/>
  <c r="FL45" i="9" s="1"/>
  <c r="FS45" i="9"/>
  <c r="FT45" i="9" s="1"/>
  <c r="FH45" i="9"/>
  <c r="FI45" i="9" s="1"/>
  <c r="EV45" i="9"/>
  <c r="FA45" i="9" s="1"/>
  <c r="EW45" i="9"/>
  <c r="EX45" i="9" s="1"/>
  <c r="EK32" i="9"/>
  <c r="EP32" i="9" s="1"/>
  <c r="FR32" i="9"/>
  <c r="FG32" i="9"/>
  <c r="EV32" i="9"/>
  <c r="AO29" i="9"/>
  <c r="AP29" i="9"/>
  <c r="DY30" i="9"/>
  <c r="FR30" i="9"/>
  <c r="FW30" i="9" s="1"/>
  <c r="FG30" i="9"/>
  <c r="FL30" i="9" s="1"/>
  <c r="FS30" i="9"/>
  <c r="FH30" i="9"/>
  <c r="EV30" i="9"/>
  <c r="FA30" i="9" s="1"/>
  <c r="EW30" i="9"/>
  <c r="DQ30" i="9"/>
  <c r="CT30" i="9"/>
  <c r="CU30" i="9" s="1"/>
  <c r="DZ30" i="9"/>
  <c r="EA30" i="9" s="1"/>
  <c r="BK30" i="9"/>
  <c r="BL30" i="9" s="1"/>
  <c r="DI35" i="9"/>
  <c r="BO35" i="9"/>
  <c r="EK34" i="9"/>
  <c r="EP34" i="9" s="1"/>
  <c r="BJ36" i="9"/>
  <c r="AT36" i="9"/>
  <c r="AT29" i="9"/>
  <c r="AT37" i="9"/>
  <c r="N28" i="9"/>
  <c r="DY37" i="9"/>
  <c r="CX35" i="9"/>
  <c r="EK35" i="9"/>
  <c r="EP35" i="9" s="1"/>
  <c r="CS35" i="9"/>
  <c r="DY35" i="9"/>
  <c r="BV35" i="9"/>
  <c r="CS34" i="9"/>
  <c r="DY34" i="9"/>
  <c r="BV34" i="9"/>
  <c r="DQ34" i="9"/>
  <c r="BO34" i="9"/>
  <c r="BK32" i="9"/>
  <c r="BL32" i="9" s="1"/>
  <c r="BV32" i="9"/>
  <c r="DQ32" i="9"/>
  <c r="DR32" i="9" s="1"/>
  <c r="DS32" i="9" s="1"/>
  <c r="CT32" i="9"/>
  <c r="CU32" i="9" s="1"/>
  <c r="BO32" i="9"/>
  <c r="DI32" i="9"/>
  <c r="DJ32" i="9" s="1"/>
  <c r="DK32" i="9" s="1"/>
  <c r="CS32" i="9"/>
  <c r="DY32" i="9"/>
  <c r="CX32" i="9"/>
  <c r="DR30" i="9"/>
  <c r="DS30" i="9" s="1"/>
  <c r="CS30" i="9"/>
  <c r="DI30" i="9"/>
  <c r="DJ30" i="9" s="1"/>
  <c r="DK30" i="9" s="1"/>
  <c r="BV30" i="9"/>
  <c r="CY30" i="9"/>
  <c r="CZ30" i="9" s="1"/>
  <c r="DC30" i="9" s="1"/>
  <c r="EK30" i="9"/>
  <c r="EP30" i="9" s="1"/>
  <c r="BO30" i="9"/>
  <c r="CX30" i="9"/>
  <c r="O28" i="9"/>
  <c r="DC29" i="9"/>
  <c r="DD29" i="9" s="1"/>
  <c r="BR6" i="9"/>
  <c r="BR7" i="9" s="1"/>
  <c r="BO17" i="9"/>
  <c r="EM29" i="9"/>
  <c r="EN29" i="9" s="1"/>
  <c r="DA7" i="9"/>
  <c r="CL4" i="9"/>
  <c r="CL7" i="9" s="1"/>
  <c r="CL6" i="9" s="1"/>
  <c r="CC7" i="9"/>
  <c r="CE7" i="9" s="1"/>
  <c r="N7" i="9" s="1"/>
  <c r="O15" i="9" s="1"/>
  <c r="CV7" i="9"/>
  <c r="CV8" i="9" s="1"/>
  <c r="CV9" i="9" s="1"/>
  <c r="CV10" i="9" s="1"/>
  <c r="CS17" i="9"/>
  <c r="DI17" i="9" s="1"/>
  <c r="CX37" i="9"/>
  <c r="M54" i="9"/>
  <c r="AM29" i="9"/>
  <c r="AI29" i="9"/>
  <c r="AN29" i="9"/>
  <c r="AK29" i="9"/>
  <c r="AL29" i="9"/>
  <c r="AH44" i="9"/>
  <c r="AJ44" i="9"/>
  <c r="CS37" i="9"/>
  <c r="M56" i="9"/>
  <c r="DQ37" i="9"/>
  <c r="AJ29" i="9"/>
  <c r="AH29" i="9"/>
  <c r="AL44" i="9"/>
  <c r="AM44" i="9"/>
  <c r="AI44" i="9"/>
  <c r="AN44" i="9"/>
  <c r="AK44" i="9"/>
  <c r="DI37" i="9"/>
  <c r="O8" i="9"/>
  <c r="O9" i="9"/>
  <c r="DB34" i="9"/>
  <c r="DB35" i="9" s="1"/>
  <c r="DB36" i="9" s="1"/>
  <c r="DB33" i="9"/>
  <c r="EB29" i="9"/>
  <c r="CV44" i="9"/>
  <c r="CG6" i="9"/>
  <c r="N6" i="9"/>
  <c r="EN8" i="9"/>
  <c r="BV47" i="9"/>
  <c r="DL29" i="9"/>
  <c r="DT44" i="9"/>
  <c r="DA44" i="9"/>
  <c r="DZ46" i="9"/>
  <c r="EA46" i="9" s="1"/>
  <c r="CX46" i="9"/>
  <c r="U46" i="9"/>
  <c r="CT46" i="9"/>
  <c r="CU46" i="9" s="1"/>
  <c r="EB44" i="9"/>
  <c r="CC8" i="9"/>
  <c r="CE8" i="9" s="1"/>
  <c r="N8" i="9" s="1"/>
  <c r="CI29" i="9"/>
  <c r="CJ29" i="9" s="1"/>
  <c r="DT29" i="9"/>
  <c r="DL44" i="9"/>
  <c r="EN44" i="9"/>
  <c r="BY7" i="9"/>
  <c r="CT34" i="9"/>
  <c r="CU34" i="9" s="1"/>
  <c r="CY34" i="9"/>
  <c r="CZ34" i="9" s="1"/>
  <c r="EK37" i="9"/>
  <c r="EP37" i="9" s="1"/>
  <c r="BP44" i="9"/>
  <c r="BQ44" i="9" s="1"/>
  <c r="BR44" i="9" s="1"/>
  <c r="U45" i="9"/>
  <c r="AT45" i="9"/>
  <c r="BK45" i="9"/>
  <c r="BL45" i="9" s="1"/>
  <c r="CS45" i="9"/>
  <c r="CX45" i="9"/>
  <c r="DI45" i="9"/>
  <c r="EL45" i="9"/>
  <c r="EM45" i="9" s="1"/>
  <c r="EN45" i="9" s="1"/>
  <c r="DL7" i="9"/>
  <c r="EB7" i="9"/>
  <c r="BL8" i="9"/>
  <c r="CM8" i="9"/>
  <c r="CY8" i="9"/>
  <c r="BP29" i="9"/>
  <c r="BQ29" i="9" s="1"/>
  <c r="BR29" i="9" s="1"/>
  <c r="CV29" i="9"/>
  <c r="DA29" i="9"/>
  <c r="EL30" i="9"/>
  <c r="CY32" i="9"/>
  <c r="CZ32" i="9" s="1"/>
  <c r="BO37" i="9"/>
  <c r="BV37" i="9"/>
  <c r="CI44" i="9"/>
  <c r="CJ44" i="9" s="1"/>
  <c r="DZ45" i="9"/>
  <c r="EA45" i="9" s="1"/>
  <c r="EK45" i="9"/>
  <c r="EP45" i="9" s="1"/>
  <c r="CL11" i="9"/>
  <c r="BO45" i="9"/>
  <c r="DR45" i="9"/>
  <c r="DS45" i="9" s="1"/>
  <c r="DY45" i="9"/>
  <c r="DT7" i="9"/>
  <c r="CT45" i="9"/>
  <c r="CU45" i="9" s="1"/>
  <c r="CY45" i="9"/>
  <c r="CZ45" i="9" s="1"/>
  <c r="DJ45" i="9"/>
  <c r="DK45" i="9" s="1"/>
  <c r="DQ45" i="9"/>
  <c r="DY46" i="9" l="1"/>
  <c r="DQ46" i="9"/>
  <c r="CS46" i="9"/>
  <c r="BJ47" i="9"/>
  <c r="EV47" i="9" s="1"/>
  <c r="FA47" i="9" s="1"/>
  <c r="DJ34" i="9"/>
  <c r="DR46" i="9"/>
  <c r="DS46" i="9" s="1"/>
  <c r="DJ46" i="9"/>
  <c r="DK46" i="9" s="1"/>
  <c r="BK46" i="9"/>
  <c r="BL46" i="9" s="1"/>
  <c r="DT46" i="9" s="1"/>
  <c r="DU46" i="9" s="1"/>
  <c r="AY46" i="9" s="1"/>
  <c r="EL46" i="9"/>
  <c r="EM46" i="9" s="1"/>
  <c r="BO46" i="9"/>
  <c r="CY46" i="9"/>
  <c r="CZ46" i="9" s="1"/>
  <c r="AT46" i="9"/>
  <c r="DI46" i="9"/>
  <c r="EX30" i="9"/>
  <c r="EY30" i="9" s="1"/>
  <c r="DY36" i="9"/>
  <c r="FG36" i="9"/>
  <c r="FR36" i="9"/>
  <c r="EV36" i="9"/>
  <c r="FW32" i="9"/>
  <c r="FS32" i="9"/>
  <c r="FT32" i="9" s="1"/>
  <c r="FU32" i="9" s="1"/>
  <c r="FS46" i="9"/>
  <c r="FT46" i="9" s="1"/>
  <c r="FR46" i="9"/>
  <c r="FW46" i="9" s="1"/>
  <c r="FG46" i="9"/>
  <c r="FL46" i="9" s="1"/>
  <c r="FH46" i="9"/>
  <c r="FI46" i="9" s="1"/>
  <c r="FJ46" i="9" s="1"/>
  <c r="EV46" i="9"/>
  <c r="FA46" i="9" s="1"/>
  <c r="EW46" i="9"/>
  <c r="EX46" i="9" s="1"/>
  <c r="FL37" i="9"/>
  <c r="FH37" i="9"/>
  <c r="FI37" i="9" s="1"/>
  <c r="FU45" i="9"/>
  <c r="AO45" i="9" s="1"/>
  <c r="FT30" i="9"/>
  <c r="FU30" i="9" s="1"/>
  <c r="FJ45" i="9"/>
  <c r="FK29" i="9"/>
  <c r="FM29" i="9"/>
  <c r="FN29" i="9" s="1"/>
  <c r="FW35" i="9"/>
  <c r="FS35" i="9"/>
  <c r="FT35" i="9" s="1"/>
  <c r="AC44" i="9"/>
  <c r="BB44" i="9" s="1"/>
  <c r="FV44" i="9"/>
  <c r="FX44" i="9"/>
  <c r="FL32" i="9"/>
  <c r="FH32" i="9"/>
  <c r="FI32" i="9" s="1"/>
  <c r="FJ32" i="9" s="1"/>
  <c r="EZ29" i="9"/>
  <c r="FB29" i="9"/>
  <c r="FC29" i="9" s="1"/>
  <c r="FA35" i="9"/>
  <c r="EW35" i="9"/>
  <c r="EX35" i="9" s="1"/>
  <c r="FW34" i="9"/>
  <c r="FS34" i="9"/>
  <c r="FT34" i="9" s="1"/>
  <c r="FM44" i="9"/>
  <c r="FN44" i="9" s="1"/>
  <c r="FK44" i="9"/>
  <c r="FW37" i="9"/>
  <c r="FS37" i="9"/>
  <c r="FT37" i="9" s="1"/>
  <c r="EL32" i="9"/>
  <c r="EM32" i="9" s="1"/>
  <c r="EN32" i="9" s="1"/>
  <c r="FI30" i="9"/>
  <c r="FJ30" i="9" s="1"/>
  <c r="FA32" i="9"/>
  <c r="EW32" i="9"/>
  <c r="EX32" i="9" s="1"/>
  <c r="EY32" i="9" s="1"/>
  <c r="AC29" i="9"/>
  <c r="BB29" i="9" s="1"/>
  <c r="FV29" i="9"/>
  <c r="FX29" i="9"/>
  <c r="FY29" i="9" s="1"/>
  <c r="FL35" i="9"/>
  <c r="FH35" i="9"/>
  <c r="FI35" i="9" s="1"/>
  <c r="FL34" i="9"/>
  <c r="FH34" i="9"/>
  <c r="FI34" i="9" s="1"/>
  <c r="FB44" i="9"/>
  <c r="FC44" i="9" s="1"/>
  <c r="EZ44" i="9"/>
  <c r="FA37" i="9"/>
  <c r="EW37" i="9"/>
  <c r="EX37" i="9" s="1"/>
  <c r="EY45" i="9"/>
  <c r="FA34" i="9"/>
  <c r="EW34" i="9"/>
  <c r="EX34" i="9" s="1"/>
  <c r="BP30" i="9"/>
  <c r="BQ30" i="9" s="1"/>
  <c r="BR30" i="9" s="1"/>
  <c r="BP45" i="9"/>
  <c r="BQ45" i="9" s="1"/>
  <c r="BR45" i="9" s="1"/>
  <c r="BP46" i="9"/>
  <c r="BQ46" i="9" s="1"/>
  <c r="DR34" i="9"/>
  <c r="DS34" i="9" s="1"/>
  <c r="EO45" i="9"/>
  <c r="EQ45" i="9"/>
  <c r="EO44" i="9"/>
  <c r="EQ44" i="9"/>
  <c r="EO29" i="9"/>
  <c r="EQ29" i="9"/>
  <c r="EM30" i="9"/>
  <c r="EN30" i="9" s="1"/>
  <c r="EQ30" i="9" s="1"/>
  <c r="CL5" i="9"/>
  <c r="DT45" i="9"/>
  <c r="AL45" i="9" s="1"/>
  <c r="DL30" i="9"/>
  <c r="Y30" i="9" s="1"/>
  <c r="DQ36" i="9"/>
  <c r="CV30" i="9"/>
  <c r="AI30" i="9" s="1"/>
  <c r="DD30" i="9"/>
  <c r="AJ30" i="9" s="1"/>
  <c r="DT30" i="9"/>
  <c r="CS36" i="9"/>
  <c r="EB30" i="9"/>
  <c r="CX17" i="9"/>
  <c r="DQ17" i="9"/>
  <c r="CV32" i="9"/>
  <c r="AI32" i="9" s="1"/>
  <c r="AM30" i="9"/>
  <c r="CV45" i="9"/>
  <c r="AI45" i="9" s="1"/>
  <c r="DY17" i="9"/>
  <c r="EK17" i="9" s="1"/>
  <c r="DL45" i="9"/>
  <c r="Y45" i="9" s="1"/>
  <c r="BP32" i="9"/>
  <c r="BQ32" i="9" s="1"/>
  <c r="BR32" i="9" s="1"/>
  <c r="DZ32" i="9"/>
  <c r="EA32" i="9" s="1"/>
  <c r="EB32" i="9" s="1"/>
  <c r="EK36" i="9"/>
  <c r="EP36" i="9" s="1"/>
  <c r="BO36" i="9"/>
  <c r="BV36" i="9"/>
  <c r="EL34" i="9"/>
  <c r="EM34" i="9" s="1"/>
  <c r="DL32" i="9"/>
  <c r="AK32" i="9" s="1"/>
  <c r="CX36" i="9"/>
  <c r="DI36" i="9"/>
  <c r="EB45" i="9"/>
  <c r="EC45" i="9" s="1"/>
  <c r="AZ45" i="9" s="1"/>
  <c r="N27" i="9"/>
  <c r="U33" i="9"/>
  <c r="O27" i="9"/>
  <c r="DT32" i="9"/>
  <c r="DA30" i="9"/>
  <c r="CT36" i="9"/>
  <c r="CU36" i="9" s="1"/>
  <c r="BR8" i="9"/>
  <c r="BP34" i="9" s="1"/>
  <c r="BQ34" i="9" s="1"/>
  <c r="CT37" i="9"/>
  <c r="CU37" i="9" s="1"/>
  <c r="CT17" i="9"/>
  <c r="CU17" i="9" s="1"/>
  <c r="CT35" i="9"/>
  <c r="CU35" i="9" s="1"/>
  <c r="CG7" i="9"/>
  <c r="CG8" i="9" s="1"/>
  <c r="AJ45" i="9"/>
  <c r="AH45" i="9"/>
  <c r="DA45" i="9"/>
  <c r="CK44" i="9"/>
  <c r="CK45" i="9" s="1"/>
  <c r="CK46" i="9" s="1"/>
  <c r="CK47" i="9" s="1"/>
  <c r="CK48" i="9" s="1"/>
  <c r="CK49" i="9" s="1"/>
  <c r="CK50" i="9" s="1"/>
  <c r="CK51" i="9" s="1"/>
  <c r="CK52" i="9" s="1"/>
  <c r="CK53" i="9" s="1"/>
  <c r="CK54" i="9" s="1"/>
  <c r="CK55" i="9" s="1"/>
  <c r="CK56" i="9" s="1"/>
  <c r="CK57" i="9" s="1"/>
  <c r="CK58" i="9" s="1"/>
  <c r="CK59" i="9" s="1"/>
  <c r="CK60" i="9" s="1"/>
  <c r="CK61" i="9" s="1"/>
  <c r="CK62" i="9" s="1"/>
  <c r="CK63" i="9" s="1"/>
  <c r="CK64" i="9" s="1"/>
  <c r="CK65" i="9" s="1"/>
  <c r="CK66" i="9" s="1"/>
  <c r="CK67" i="9" s="1"/>
  <c r="CK68" i="9" s="1"/>
  <c r="CK69" i="9" s="1"/>
  <c r="CK70" i="9" s="1"/>
  <c r="CK71" i="9" s="1"/>
  <c r="CK72" i="9" s="1"/>
  <c r="CK73" i="9" s="1"/>
  <c r="CK74" i="9" s="1"/>
  <c r="CK75" i="9" s="1"/>
  <c r="CK76" i="9" s="1"/>
  <c r="CK77" i="9" s="1"/>
  <c r="CK78" i="9" s="1"/>
  <c r="CK79" i="9" s="1"/>
  <c r="CK80" i="9" s="1"/>
  <c r="CK81" i="9" s="1"/>
  <c r="CK82" i="9" s="1"/>
  <c r="CK83" i="9" s="1"/>
  <c r="CK84" i="9" s="1"/>
  <c r="CK85" i="9" s="1"/>
  <c r="CK86" i="9" s="1"/>
  <c r="CK87" i="9" s="1"/>
  <c r="CK88" i="9" s="1"/>
  <c r="CK89" i="9" s="1"/>
  <c r="CK90" i="9" s="1"/>
  <c r="CK91" i="9" s="1"/>
  <c r="CK92" i="9" s="1"/>
  <c r="CK93" i="9" s="1"/>
  <c r="CK94" i="9" s="1"/>
  <c r="CK95" i="9" s="1"/>
  <c r="CK96" i="9" s="1"/>
  <c r="CK97" i="9" s="1"/>
  <c r="CK98" i="9" s="1"/>
  <c r="CK99" i="9" s="1"/>
  <c r="CK100" i="9" s="1"/>
  <c r="CK101" i="9" s="1"/>
  <c r="CK102" i="9" s="1"/>
  <c r="CK103" i="9" s="1"/>
  <c r="CK104" i="9" s="1"/>
  <c r="CK105" i="9" s="1"/>
  <c r="CK106" i="9" s="1"/>
  <c r="CK107" i="9" s="1"/>
  <c r="CK108" i="9" s="1"/>
  <c r="CK109" i="9" s="1"/>
  <c r="CK110" i="9" s="1"/>
  <c r="CK111" i="9" s="1"/>
  <c r="CK112" i="9" s="1"/>
  <c r="CK113" i="9" s="1"/>
  <c r="CK114" i="9" s="1"/>
  <c r="CK115" i="9" s="1"/>
  <c r="CK116" i="9" s="1"/>
  <c r="CK117" i="9" s="1"/>
  <c r="CK118" i="9" s="1"/>
  <c r="CK119" i="9" s="1"/>
  <c r="CK120" i="9" s="1"/>
  <c r="CK121" i="9" s="1"/>
  <c r="CK122" i="9" s="1"/>
  <c r="CK123" i="9" s="1"/>
  <c r="CK124" i="9" s="1"/>
  <c r="CK125" i="9" s="1"/>
  <c r="CK126" i="9" s="1"/>
  <c r="CK127" i="9" s="1"/>
  <c r="CK128" i="9" s="1"/>
  <c r="CK129" i="9" s="1"/>
  <c r="CK130" i="9" s="1"/>
  <c r="CK131" i="9" s="1"/>
  <c r="CK132" i="9" s="1"/>
  <c r="CK133" i="9" s="1"/>
  <c r="CK134" i="9" s="1"/>
  <c r="CK135" i="9" s="1"/>
  <c r="CK136" i="9" s="1"/>
  <c r="CK137" i="9" s="1"/>
  <c r="CK138" i="9" s="1"/>
  <c r="CK139" i="9" s="1"/>
  <c r="CK140" i="9" s="1"/>
  <c r="CK141" i="9" s="1"/>
  <c r="CK142" i="9" s="1"/>
  <c r="CK143" i="9" s="1"/>
  <c r="CK144" i="9" s="1"/>
  <c r="CK145" i="9" s="1"/>
  <c r="CK146" i="9" s="1"/>
  <c r="CK147" i="9" s="1"/>
  <c r="CK148" i="9" s="1"/>
  <c r="CK149" i="9" s="1"/>
  <c r="CK150" i="9" s="1"/>
  <c r="CK151" i="9" s="1"/>
  <c r="CK152" i="9" s="1"/>
  <c r="CK153" i="9" s="1"/>
  <c r="CK154" i="9" s="1"/>
  <c r="CK155" i="9" s="1"/>
  <c r="CK156" i="9" s="1"/>
  <c r="CK157" i="9" s="1"/>
  <c r="CK158" i="9" s="1"/>
  <c r="CK159" i="9" s="1"/>
  <c r="CK160" i="9" s="1"/>
  <c r="CK161" i="9" s="1"/>
  <c r="CK162" i="9" s="1"/>
  <c r="CK163" i="9" s="1"/>
  <c r="CK164" i="9" s="1"/>
  <c r="CK165" i="9" s="1"/>
  <c r="CK166" i="9" s="1"/>
  <c r="CK167" i="9" s="1"/>
  <c r="CK168" i="9" s="1"/>
  <c r="CK169" i="9" s="1"/>
  <c r="CK170" i="9" s="1"/>
  <c r="CK171" i="9" s="1"/>
  <c r="CK172" i="9" s="1"/>
  <c r="CK173" i="9" s="1"/>
  <c r="CK174" i="9" s="1"/>
  <c r="CK175" i="9" s="1"/>
  <c r="CK176" i="9" s="1"/>
  <c r="CK177" i="9" s="1"/>
  <c r="CK178" i="9" s="1"/>
  <c r="CK179" i="9" s="1"/>
  <c r="CK180" i="9" s="1"/>
  <c r="CK181" i="9" s="1"/>
  <c r="CK182" i="9" s="1"/>
  <c r="CK183" i="9" s="1"/>
  <c r="CK184" i="9" s="1"/>
  <c r="CK185" i="9" s="1"/>
  <c r="CK186" i="9" s="1"/>
  <c r="CK187" i="9" s="1"/>
  <c r="CK188" i="9" s="1"/>
  <c r="CK189" i="9" s="1"/>
  <c r="CK190" i="9" s="1"/>
  <c r="CK191" i="9" s="1"/>
  <c r="CK192" i="9" s="1"/>
  <c r="CK193" i="9" s="1"/>
  <c r="CK194" i="9" s="1"/>
  <c r="CK195" i="9" s="1"/>
  <c r="CK196" i="9" s="1"/>
  <c r="CK197" i="9" s="1"/>
  <c r="CK198" i="9" s="1"/>
  <c r="CK199" i="9" s="1"/>
  <c r="CK200" i="9" s="1"/>
  <c r="CK201" i="9" s="1"/>
  <c r="CK202" i="9" s="1"/>
  <c r="CK203" i="9" s="1"/>
  <c r="CK204" i="9" s="1"/>
  <c r="CK205" i="9" s="1"/>
  <c r="CK206" i="9" s="1"/>
  <c r="CK207" i="9" s="1"/>
  <c r="CK208" i="9" s="1"/>
  <c r="CK209" i="9" s="1"/>
  <c r="CK210" i="9" s="1"/>
  <c r="CK211" i="9" s="1"/>
  <c r="CK212" i="9" s="1"/>
  <c r="CK213" i="9" s="1"/>
  <c r="CK214" i="9" s="1"/>
  <c r="CK215" i="9" s="1"/>
  <c r="CK216" i="9" s="1"/>
  <c r="CK217" i="9" s="1"/>
  <c r="CK218" i="9" s="1"/>
  <c r="CK219" i="9" s="1"/>
  <c r="CK220" i="9" s="1"/>
  <c r="CK221" i="9" s="1"/>
  <c r="CK222" i="9" s="1"/>
  <c r="CK223" i="9" s="1"/>
  <c r="CK224" i="9" s="1"/>
  <c r="CK225" i="9" s="1"/>
  <c r="CK226" i="9" s="1"/>
  <c r="CK227" i="9" s="1"/>
  <c r="CK228" i="9" s="1"/>
  <c r="CK229" i="9" s="1"/>
  <c r="CK230" i="9" s="1"/>
  <c r="CK231" i="9" s="1"/>
  <c r="CK232" i="9" s="1"/>
  <c r="CK233" i="9" s="1"/>
  <c r="CK234" i="9" s="1"/>
  <c r="CK235" i="9" s="1"/>
  <c r="CK236" i="9" s="1"/>
  <c r="CK237" i="9" s="1"/>
  <c r="CK238" i="9" s="1"/>
  <c r="CK239" i="9" s="1"/>
  <c r="CK240" i="9" s="1"/>
  <c r="CK241" i="9" s="1"/>
  <c r="CK242" i="9" s="1"/>
  <c r="CK243" i="9" s="1"/>
  <c r="CK244" i="9" s="1"/>
  <c r="BW35" i="9"/>
  <c r="CK33" i="9"/>
  <c r="BW32" i="9"/>
  <c r="BX32" i="9" s="1"/>
  <c r="BY32" i="9" s="1"/>
  <c r="BW31" i="9"/>
  <c r="CK29" i="9"/>
  <c r="CL29" i="9" s="1"/>
  <c r="CM29" i="9" s="1"/>
  <c r="BW17" i="9"/>
  <c r="CK37" i="9"/>
  <c r="CK36" i="9"/>
  <c r="BW34" i="9"/>
  <c r="BW30" i="9"/>
  <c r="BX30" i="9" s="1"/>
  <c r="BY30" i="9" s="1"/>
  <c r="CK35" i="9"/>
  <c r="BW33" i="9"/>
  <c r="CK32" i="9"/>
  <c r="CK31" i="9"/>
  <c r="BW29" i="9"/>
  <c r="BX29" i="9" s="1"/>
  <c r="BY29" i="9" s="1"/>
  <c r="CK17" i="9"/>
  <c r="CL10" i="9"/>
  <c r="BW37" i="9"/>
  <c r="BW36" i="9"/>
  <c r="BW44" i="9" s="1"/>
  <c r="CK34" i="9"/>
  <c r="CK30" i="9"/>
  <c r="DA32" i="9"/>
  <c r="DC32" i="9"/>
  <c r="DD32" i="9" s="1"/>
  <c r="BL9" i="9"/>
  <c r="BK34" i="9"/>
  <c r="BL34" i="9" s="1"/>
  <c r="BY8" i="9"/>
  <c r="EC44" i="9"/>
  <c r="AZ44" i="9" s="1"/>
  <c r="EE44" i="9"/>
  <c r="AA44" i="9"/>
  <c r="DE29" i="9"/>
  <c r="AW29" i="9" s="1"/>
  <c r="X29" i="9"/>
  <c r="DC34" i="9"/>
  <c r="L10" i="9"/>
  <c r="CC10" i="9" s="1"/>
  <c r="CE10" i="9" s="1"/>
  <c r="CC9" i="9"/>
  <c r="CE9" i="9" s="1"/>
  <c r="BO47" i="9"/>
  <c r="Y29" i="9"/>
  <c r="DM29" i="9"/>
  <c r="AX29" i="9" s="1"/>
  <c r="EC29" i="9"/>
  <c r="AZ29" i="9" s="1"/>
  <c r="AA29" i="9"/>
  <c r="EE29" i="9"/>
  <c r="DB37" i="9"/>
  <c r="DB44" i="9"/>
  <c r="DT8" i="9"/>
  <c r="DT9" i="9" s="1"/>
  <c r="DR35" i="9" s="1"/>
  <c r="AV29" i="9"/>
  <c r="W29" i="9"/>
  <c r="CM9" i="9"/>
  <c r="CM11" i="9"/>
  <c r="CM10" i="9" s="1"/>
  <c r="CM4" i="9"/>
  <c r="O64" i="9" s="1"/>
  <c r="DL8" i="9"/>
  <c r="DJ35" i="9" s="1"/>
  <c r="DK34" i="9"/>
  <c r="Y44" i="9"/>
  <c r="DM44" i="9"/>
  <c r="AX44" i="9" s="1"/>
  <c r="DU29" i="9"/>
  <c r="AY29" i="9" s="1"/>
  <c r="Z29" i="9"/>
  <c r="DU44" i="9"/>
  <c r="AY44" i="9" s="1"/>
  <c r="Z44" i="9"/>
  <c r="BV48" i="9"/>
  <c r="AV44" i="9"/>
  <c r="W44" i="9"/>
  <c r="CY35" i="9"/>
  <c r="CZ35" i="9" s="1"/>
  <c r="DA8" i="9"/>
  <c r="DA9" i="9" s="1"/>
  <c r="EB8" i="9"/>
  <c r="DZ34" i="9" s="1"/>
  <c r="EN9" i="9"/>
  <c r="EL35" i="9" s="1"/>
  <c r="DA46" i="9" l="1"/>
  <c r="BK47" i="9"/>
  <c r="BL47" i="9" s="1"/>
  <c r="CY47" i="9"/>
  <c r="CZ47" i="9" s="1"/>
  <c r="CX47" i="9"/>
  <c r="DY47" i="9"/>
  <c r="DQ47" i="9"/>
  <c r="EL47" i="9"/>
  <c r="EM47" i="9" s="1"/>
  <c r="U47" i="9"/>
  <c r="DZ47" i="9"/>
  <c r="EA47" i="9" s="1"/>
  <c r="FH47" i="9"/>
  <c r="FI47" i="9" s="1"/>
  <c r="DJ47" i="9"/>
  <c r="DK47" i="9" s="1"/>
  <c r="AT47" i="9"/>
  <c r="DI47" i="9"/>
  <c r="EK47" i="9"/>
  <c r="EP47" i="9" s="1"/>
  <c r="EB46" i="9"/>
  <c r="EC46" i="9" s="1"/>
  <c r="AZ46" i="9" s="1"/>
  <c r="DL46" i="9"/>
  <c r="AK46" i="9" s="1"/>
  <c r="FS47" i="9"/>
  <c r="FT47" i="9" s="1"/>
  <c r="FG47" i="9"/>
  <c r="FL47" i="9" s="1"/>
  <c r="FU46" i="9"/>
  <c r="AO46" i="9" s="1"/>
  <c r="CV46" i="9"/>
  <c r="AI46" i="9" s="1"/>
  <c r="EN46" i="9"/>
  <c r="EO46" i="9" s="1"/>
  <c r="BR46" i="9"/>
  <c r="EW47" i="9"/>
  <c r="EX47" i="9" s="1"/>
  <c r="EY47" i="9" s="1"/>
  <c r="FR47" i="9"/>
  <c r="FW47" i="9" s="1"/>
  <c r="EY46" i="9"/>
  <c r="EZ46" i="9" s="1"/>
  <c r="DU45" i="9"/>
  <c r="AY45" i="9" s="1"/>
  <c r="CT47" i="9"/>
  <c r="CU47" i="9" s="1"/>
  <c r="BJ48" i="9"/>
  <c r="FR48" i="9" s="1"/>
  <c r="FW48" i="9" s="1"/>
  <c r="CS47" i="9"/>
  <c r="BP47" i="9"/>
  <c r="BQ47" i="9" s="1"/>
  <c r="BR47" i="9" s="1"/>
  <c r="DR47" i="9"/>
  <c r="DS47" i="9" s="1"/>
  <c r="DT47" i="9" s="1"/>
  <c r="EY34" i="9"/>
  <c r="EZ34" i="9" s="1"/>
  <c r="FK30" i="9"/>
  <c r="FM30" i="9"/>
  <c r="FN30" i="9" s="1"/>
  <c r="FK32" i="9"/>
  <c r="FM32" i="9"/>
  <c r="FN32" i="9" s="1"/>
  <c r="AC30" i="9"/>
  <c r="FV30" i="9"/>
  <c r="FX30" i="9"/>
  <c r="FK45" i="9"/>
  <c r="FM45" i="9"/>
  <c r="FN45" i="9" s="1"/>
  <c r="FM46" i="9"/>
  <c r="FN46" i="9" s="1"/>
  <c r="FK46" i="9"/>
  <c r="AC32" i="9"/>
  <c r="BB32" i="9" s="1"/>
  <c r="FV32" i="9"/>
  <c r="FX32" i="9"/>
  <c r="FL36" i="9"/>
  <c r="FH36" i="9"/>
  <c r="FI36" i="9" s="1"/>
  <c r="FJ34" i="9"/>
  <c r="FJ47" i="9"/>
  <c r="EZ45" i="9"/>
  <c r="FB45" i="9"/>
  <c r="FC45" i="9" s="1"/>
  <c r="FB32" i="9"/>
  <c r="FC32" i="9" s="1"/>
  <c r="EZ32" i="9"/>
  <c r="FY44" i="9"/>
  <c r="AD44" i="9"/>
  <c r="BC44" i="9" s="1"/>
  <c r="EZ30" i="9"/>
  <c r="FB30" i="9"/>
  <c r="FC30" i="9" s="1"/>
  <c r="AC46" i="9"/>
  <c r="FV46" i="9"/>
  <c r="FW36" i="9"/>
  <c r="FS36" i="9"/>
  <c r="FT36" i="9" s="1"/>
  <c r="FU34" i="9"/>
  <c r="AO34" i="9" s="1"/>
  <c r="FU47" i="9"/>
  <c r="AO47" i="9" s="1"/>
  <c r="AO32" i="9"/>
  <c r="FG48" i="9"/>
  <c r="FL48" i="9" s="1"/>
  <c r="AC45" i="9"/>
  <c r="BB45" i="9" s="1"/>
  <c r="FV45" i="9"/>
  <c r="FX45" i="9"/>
  <c r="FB46" i="9"/>
  <c r="FC46" i="9" s="1"/>
  <c r="FA36" i="9"/>
  <c r="EW36" i="9"/>
  <c r="EX36" i="9" s="1"/>
  <c r="AO30" i="9"/>
  <c r="EV17" i="9"/>
  <c r="EP17" i="9"/>
  <c r="O63" i="9"/>
  <c r="O65" i="9"/>
  <c r="O67" i="9"/>
  <c r="O66" i="9" s="1"/>
  <c r="Z45" i="9"/>
  <c r="AV32" i="9"/>
  <c r="W32" i="9"/>
  <c r="AV30" i="9"/>
  <c r="W30" i="9"/>
  <c r="ER30" i="9"/>
  <c r="AD30" i="9"/>
  <c r="BC30" i="9" s="1"/>
  <c r="CV34" i="9"/>
  <c r="AI34" i="9" s="1"/>
  <c r="ER29" i="9"/>
  <c r="AD29" i="9"/>
  <c r="BC29" i="9" s="1"/>
  <c r="ER45" i="9"/>
  <c r="BB46" i="9"/>
  <c r="EO32" i="9"/>
  <c r="EQ32" i="9"/>
  <c r="ER44" i="9"/>
  <c r="AA45" i="9"/>
  <c r="EO30" i="9"/>
  <c r="BB30" i="9"/>
  <c r="AL30" i="9"/>
  <c r="Z32" i="9"/>
  <c r="X30" i="9"/>
  <c r="AK45" i="9"/>
  <c r="DM45" i="9"/>
  <c r="AX45" i="9" s="1"/>
  <c r="W45" i="9"/>
  <c r="AK30" i="9"/>
  <c r="Z30" i="9"/>
  <c r="AM45" i="9"/>
  <c r="DU30" i="9"/>
  <c r="AY30" i="9" s="1"/>
  <c r="BR9" i="9"/>
  <c r="BR10" i="9" s="1"/>
  <c r="BP17" i="9" s="1"/>
  <c r="BQ17" i="9" s="1"/>
  <c r="DM30" i="9"/>
  <c r="AX30" i="9" s="1"/>
  <c r="Y32" i="9"/>
  <c r="AA30" i="9"/>
  <c r="EE30" i="9"/>
  <c r="EN34" i="9"/>
  <c r="EC30" i="9"/>
  <c r="AZ30" i="9" s="1"/>
  <c r="DE30" i="9"/>
  <c r="AW30" i="9" s="1"/>
  <c r="AV45" i="9"/>
  <c r="DM32" i="9"/>
  <c r="AX32" i="9" s="1"/>
  <c r="DD34" i="9"/>
  <c r="AJ34" i="9" s="1"/>
  <c r="AL46" i="9"/>
  <c r="BR34" i="9"/>
  <c r="Y46" i="9"/>
  <c r="BJ31" i="9"/>
  <c r="AT31" i="9"/>
  <c r="EE45" i="9"/>
  <c r="AN45" i="9" s="1"/>
  <c r="BJ33" i="9"/>
  <c r="AT33" i="9"/>
  <c r="AL32" i="9"/>
  <c r="DU32" i="9"/>
  <c r="AY32" i="9" s="1"/>
  <c r="AV46" i="9"/>
  <c r="CL44" i="9"/>
  <c r="CM44" i="9" s="1"/>
  <c r="DA34" i="9"/>
  <c r="EE46" i="9"/>
  <c r="AM46" i="9"/>
  <c r="Z46" i="9"/>
  <c r="AA46" i="9"/>
  <c r="CV47" i="9"/>
  <c r="AJ32" i="9"/>
  <c r="DL34" i="9"/>
  <c r="DM34" i="9" s="1"/>
  <c r="AX34" i="9" s="1"/>
  <c r="DT34" i="9"/>
  <c r="AL34" i="9" s="1"/>
  <c r="AM32" i="9"/>
  <c r="DA47" i="9"/>
  <c r="CY36" i="9"/>
  <c r="CZ36" i="9" s="1"/>
  <c r="DA10" i="9"/>
  <c r="CM5" i="9"/>
  <c r="CM7" i="9"/>
  <c r="DT10" i="9"/>
  <c r="DS35" i="9"/>
  <c r="EF29" i="9"/>
  <c r="EG29" i="9" s="1"/>
  <c r="BA29" i="9" s="1"/>
  <c r="ED29" i="9"/>
  <c r="AB29" i="9"/>
  <c r="N9" i="9"/>
  <c r="CG9" i="9"/>
  <c r="EN10" i="9"/>
  <c r="EM35" i="9"/>
  <c r="AA32" i="9"/>
  <c r="EE32" i="9"/>
  <c r="EC32" i="9"/>
  <c r="AZ32" i="9" s="1"/>
  <c r="DK35" i="9"/>
  <c r="DL9" i="9"/>
  <c r="DL10" i="9" s="1"/>
  <c r="BK48" i="9"/>
  <c r="BL48" i="9" s="1"/>
  <c r="DJ48" i="9"/>
  <c r="DK48" i="9" s="1"/>
  <c r="BO48" i="9"/>
  <c r="DE32" i="9"/>
  <c r="AW32" i="9" s="1"/>
  <c r="X32" i="9"/>
  <c r="BW45" i="9"/>
  <c r="BX44" i="9"/>
  <c r="BY44" i="9" s="1"/>
  <c r="EB47" i="9"/>
  <c r="AM47" i="9" s="1"/>
  <c r="EA34" i="9"/>
  <c r="EB34" i="9" s="1"/>
  <c r="EB9" i="9"/>
  <c r="DZ35" i="9" s="1"/>
  <c r="BV49" i="9"/>
  <c r="DB45" i="9"/>
  <c r="DC44" i="9"/>
  <c r="DD44" i="9" s="1"/>
  <c r="BK35" i="9"/>
  <c r="BL35" i="9" s="1"/>
  <c r="EY35" i="9" s="1"/>
  <c r="BY9" i="9"/>
  <c r="BL10" i="9"/>
  <c r="EN47" i="9"/>
  <c r="DC35" i="9"/>
  <c r="N10" i="9"/>
  <c r="EF44" i="9"/>
  <c r="EG44" i="9" s="1"/>
  <c r="BA44" i="9" s="1"/>
  <c r="AB44" i="9"/>
  <c r="BX34" i="9"/>
  <c r="BY34" i="9" s="1"/>
  <c r="DL47" i="9"/>
  <c r="DR48" i="9" l="1"/>
  <c r="DS48" i="9" s="1"/>
  <c r="CX48" i="9"/>
  <c r="EV48" i="9"/>
  <c r="FA48" i="9" s="1"/>
  <c r="BP48" i="9"/>
  <c r="BQ48" i="9" s="1"/>
  <c r="BR48" i="9" s="1"/>
  <c r="DY48" i="9"/>
  <c r="U48" i="9"/>
  <c r="DI48" i="9"/>
  <c r="FS48" i="9"/>
  <c r="FT48" i="9" s="1"/>
  <c r="DQ48" i="9"/>
  <c r="W46" i="9"/>
  <c r="DZ48" i="9"/>
  <c r="EA48" i="9" s="1"/>
  <c r="EB48" i="9" s="1"/>
  <c r="AM48" i="9" s="1"/>
  <c r="CY48" i="9"/>
  <c r="CZ48" i="9" s="1"/>
  <c r="DA48" i="9" s="1"/>
  <c r="AT48" i="9"/>
  <c r="EL48" i="9"/>
  <c r="EM48" i="9" s="1"/>
  <c r="DM46" i="9"/>
  <c r="AX46" i="9" s="1"/>
  <c r="FH48" i="9"/>
  <c r="FI48" i="9" s="1"/>
  <c r="FJ48" i="9" s="1"/>
  <c r="FX46" i="9"/>
  <c r="EQ46" i="9"/>
  <c r="EK48" i="9"/>
  <c r="EP48" i="9" s="1"/>
  <c r="CT48" i="9"/>
  <c r="CU48" i="9" s="1"/>
  <c r="CV48" i="9" s="1"/>
  <c r="AI48" i="9" s="1"/>
  <c r="BJ49" i="9"/>
  <c r="FR49" i="9" s="1"/>
  <c r="FW49" i="9" s="1"/>
  <c r="CS48" i="9"/>
  <c r="EW48" i="9"/>
  <c r="EX48" i="9" s="1"/>
  <c r="FB34" i="9"/>
  <c r="FC34" i="9" s="1"/>
  <c r="FB47" i="9"/>
  <c r="FC47" i="9" s="1"/>
  <c r="EZ47" i="9"/>
  <c r="FB35" i="9"/>
  <c r="FC35" i="9" s="1"/>
  <c r="EZ35" i="9"/>
  <c r="FY32" i="9"/>
  <c r="AD32" i="9"/>
  <c r="AP32" i="9"/>
  <c r="FJ35" i="9"/>
  <c r="FG33" i="9"/>
  <c r="FR33" i="9"/>
  <c r="EV33" i="9"/>
  <c r="FK34" i="9"/>
  <c r="FM34" i="9"/>
  <c r="FN34" i="9" s="1"/>
  <c r="FU35" i="9"/>
  <c r="EY48" i="9"/>
  <c r="FY45" i="9"/>
  <c r="AD45" i="9"/>
  <c r="BC45" i="9" s="1"/>
  <c r="AP45" i="9"/>
  <c r="AC47" i="9"/>
  <c r="FV47" i="9"/>
  <c r="FX47" i="9"/>
  <c r="FY30" i="9"/>
  <c r="AP30" i="9"/>
  <c r="FG49" i="9"/>
  <c r="FL49" i="9" s="1"/>
  <c r="EW49" i="9"/>
  <c r="EX49" i="9" s="1"/>
  <c r="CX31" i="9"/>
  <c r="EV31" i="9"/>
  <c r="FR31" i="9"/>
  <c r="FG31" i="9"/>
  <c r="AC34" i="9"/>
  <c r="FV34" i="9"/>
  <c r="FX34" i="9"/>
  <c r="FY46" i="9"/>
  <c r="AD46" i="9"/>
  <c r="AP46" i="9"/>
  <c r="FM47" i="9"/>
  <c r="FN47" i="9" s="1"/>
  <c r="FK47" i="9"/>
  <c r="BP36" i="9"/>
  <c r="BQ36" i="9" s="1"/>
  <c r="FU48" i="9"/>
  <c r="AO48" i="9" s="1"/>
  <c r="CG10" i="9"/>
  <c r="CI45" i="9" s="1"/>
  <c r="CJ45" i="9" s="1"/>
  <c r="CL45" i="9" s="1"/>
  <c r="CM45" i="9" s="1"/>
  <c r="BP35" i="9"/>
  <c r="BQ35" i="9" s="1"/>
  <c r="BR35" i="9" s="1"/>
  <c r="FG17" i="9"/>
  <c r="FA17" i="9"/>
  <c r="EW17" i="9"/>
  <c r="EX17" i="9" s="1"/>
  <c r="ED45" i="9"/>
  <c r="AV34" i="9"/>
  <c r="BP37" i="9"/>
  <c r="BQ37" i="9" s="1"/>
  <c r="W34" i="9"/>
  <c r="EO47" i="9"/>
  <c r="EQ47" i="9"/>
  <c r="BB47" i="9"/>
  <c r="DA35" i="9"/>
  <c r="EO34" i="9"/>
  <c r="BB34" i="9"/>
  <c r="EQ34" i="9"/>
  <c r="ER32" i="9"/>
  <c r="BC32" i="9"/>
  <c r="BC46" i="9"/>
  <c r="ER46" i="9"/>
  <c r="AB45" i="9"/>
  <c r="DE34" i="9"/>
  <c r="AW34" i="9" s="1"/>
  <c r="EF45" i="9"/>
  <c r="EG45" i="9" s="1"/>
  <c r="BA45" i="9" s="1"/>
  <c r="X34" i="9"/>
  <c r="AN30" i="9"/>
  <c r="ED30" i="9"/>
  <c r="EF30" i="9"/>
  <c r="EG30" i="9" s="1"/>
  <c r="BA30" i="9" s="1"/>
  <c r="AB30" i="9"/>
  <c r="DQ31" i="9"/>
  <c r="DR31" i="9" s="1"/>
  <c r="DS31" i="9" s="1"/>
  <c r="AV47" i="9"/>
  <c r="BK31" i="9"/>
  <c r="BL31" i="9" s="1"/>
  <c r="DU34" i="9"/>
  <c r="AY34" i="9" s="1"/>
  <c r="BP31" i="9"/>
  <c r="BQ31" i="9" s="1"/>
  <c r="CS31" i="9"/>
  <c r="BV31" i="9"/>
  <c r="CI31" i="9" s="1"/>
  <c r="DY31" i="9"/>
  <c r="DZ31" i="9" s="1"/>
  <c r="EA31" i="9" s="1"/>
  <c r="CT31" i="9"/>
  <c r="CU31" i="9" s="1"/>
  <c r="EK31" i="9"/>
  <c r="EP31" i="9" s="1"/>
  <c r="CY31" i="9"/>
  <c r="CZ31" i="9" s="1"/>
  <c r="DC31" i="9" s="1"/>
  <c r="DD31" i="9" s="1"/>
  <c r="BO31" i="9"/>
  <c r="DI31" i="9"/>
  <c r="DJ31" i="9" s="1"/>
  <c r="DK31" i="9" s="1"/>
  <c r="CY33" i="9"/>
  <c r="CZ33" i="9" s="1"/>
  <c r="BO33" i="9"/>
  <c r="CX33" i="9"/>
  <c r="BV33" i="9"/>
  <c r="DI33" i="9"/>
  <c r="DJ33" i="9" s="1"/>
  <c r="DK33" i="9" s="1"/>
  <c r="DQ33" i="9"/>
  <c r="DR33" i="9" s="1"/>
  <c r="DS33" i="9" s="1"/>
  <c r="DY33" i="9"/>
  <c r="DZ33" i="9" s="1"/>
  <c r="EA33" i="9" s="1"/>
  <c r="BP33" i="9"/>
  <c r="BQ33" i="9" s="1"/>
  <c r="BK33" i="9"/>
  <c r="BL33" i="9" s="1"/>
  <c r="CT33" i="9"/>
  <c r="CU33" i="9" s="1"/>
  <c r="EK33" i="9"/>
  <c r="EP33" i="9" s="1"/>
  <c r="CS33" i="9"/>
  <c r="AI47" i="9"/>
  <c r="CI35" i="9"/>
  <c r="CJ35" i="9" s="1"/>
  <c r="CL35" i="9" s="1"/>
  <c r="CM35" i="9" s="1"/>
  <c r="W47" i="9"/>
  <c r="DD35" i="9"/>
  <c r="DE35" i="9" s="1"/>
  <c r="AW35" i="9" s="1"/>
  <c r="EL36" i="9"/>
  <c r="EM36" i="9" s="1"/>
  <c r="EL37" i="9"/>
  <c r="EM37" i="9" s="1"/>
  <c r="EL17" i="9"/>
  <c r="DJ36" i="9"/>
  <c r="DK36" i="9" s="1"/>
  <c r="DJ17" i="9"/>
  <c r="DK17" i="9" s="1"/>
  <c r="DJ37" i="9"/>
  <c r="DK37" i="9" s="1"/>
  <c r="DR36" i="9"/>
  <c r="DS36" i="9" s="1"/>
  <c r="DR17" i="9"/>
  <c r="DS17" i="9" s="1"/>
  <c r="DR37" i="9"/>
  <c r="DS37" i="9" s="1"/>
  <c r="Z34" i="9"/>
  <c r="Y34" i="9"/>
  <c r="AK34" i="9"/>
  <c r="ED46" i="9"/>
  <c r="AN46" i="9"/>
  <c r="AB46" i="9"/>
  <c r="EF46" i="9"/>
  <c r="EG46" i="9" s="1"/>
  <c r="BA46" i="9" s="1"/>
  <c r="DT48" i="9"/>
  <c r="AM34" i="9"/>
  <c r="AK47" i="9"/>
  <c r="AL47" i="9"/>
  <c r="AN32" i="9"/>
  <c r="BX35" i="9"/>
  <c r="BY35" i="9" s="1"/>
  <c r="CV35" i="9"/>
  <c r="DB46" i="9"/>
  <c r="DC45" i="9"/>
  <c r="DD45" i="9" s="1"/>
  <c r="CI49" i="9"/>
  <c r="CJ49" i="9" s="1"/>
  <c r="CL49" i="9" s="1"/>
  <c r="BV50" i="9"/>
  <c r="EC47" i="9"/>
  <c r="AZ47" i="9" s="1"/>
  <c r="AA47" i="9"/>
  <c r="EE47" i="9"/>
  <c r="DL48" i="9"/>
  <c r="EN48" i="9"/>
  <c r="DL35" i="9"/>
  <c r="AK35" i="9" s="1"/>
  <c r="X44" i="9"/>
  <c r="DE44" i="9"/>
  <c r="AW44" i="9" s="1"/>
  <c r="ED32" i="9"/>
  <c r="AB32" i="9"/>
  <c r="EF32" i="9"/>
  <c r="EG32" i="9" s="1"/>
  <c r="BA32" i="9" s="1"/>
  <c r="CC44" i="9"/>
  <c r="CC29" i="9"/>
  <c r="CC17" i="9"/>
  <c r="CD17" i="9" s="1"/>
  <c r="CM6" i="9"/>
  <c r="DU47" i="9"/>
  <c r="AY47" i="9" s="1"/>
  <c r="Z47" i="9"/>
  <c r="BK37" i="9"/>
  <c r="BL37" i="9" s="1"/>
  <c r="BK36" i="9"/>
  <c r="BL36" i="9" s="1"/>
  <c r="BK17" i="9"/>
  <c r="BL17" i="9" s="1"/>
  <c r="BY10" i="9"/>
  <c r="EC34" i="9"/>
  <c r="AZ34" i="9" s="1"/>
  <c r="AA34" i="9"/>
  <c r="EE34" i="9"/>
  <c r="BW46" i="9"/>
  <c r="BX45" i="9"/>
  <c r="BY45" i="9" s="1"/>
  <c r="DC36" i="9"/>
  <c r="DM47" i="9"/>
  <c r="AX47" i="9" s="1"/>
  <c r="Y47" i="9"/>
  <c r="EA35" i="9"/>
  <c r="EB35" i="9" s="1"/>
  <c r="EB10" i="9"/>
  <c r="DR49" i="9"/>
  <c r="DS49" i="9" s="1"/>
  <c r="BP49" i="9"/>
  <c r="BQ49" i="9" s="1"/>
  <c r="CS49" i="9"/>
  <c r="BJ50" i="9"/>
  <c r="CT49" i="9"/>
  <c r="CU49" i="9" s="1"/>
  <c r="CY37" i="9"/>
  <c r="CZ37" i="9" s="1"/>
  <c r="CY17" i="9"/>
  <c r="CZ17" i="9" s="1"/>
  <c r="EN35" i="9"/>
  <c r="DT35" i="9"/>
  <c r="CY49" i="9" l="1"/>
  <c r="CZ49" i="9" s="1"/>
  <c r="U49" i="9"/>
  <c r="CX49" i="9"/>
  <c r="DZ49" i="9"/>
  <c r="EA49" i="9" s="1"/>
  <c r="EB49" i="9" s="1"/>
  <c r="AM49" i="9" s="1"/>
  <c r="DY49" i="9"/>
  <c r="FS49" i="9"/>
  <c r="FT49" i="9" s="1"/>
  <c r="DJ49" i="9"/>
  <c r="DK49" i="9" s="1"/>
  <c r="DL49" i="9" s="1"/>
  <c r="AT49" i="9"/>
  <c r="DI49" i="9"/>
  <c r="EK49" i="9"/>
  <c r="EP49" i="9" s="1"/>
  <c r="EV49" i="9"/>
  <c r="FA49" i="9" s="1"/>
  <c r="DQ49" i="9"/>
  <c r="BK49" i="9"/>
  <c r="BL49" i="9" s="1"/>
  <c r="EL49" i="9"/>
  <c r="EM49" i="9" s="1"/>
  <c r="BO49" i="9"/>
  <c r="FH49" i="9"/>
  <c r="FI49" i="9" s="1"/>
  <c r="FJ49" i="9" s="1"/>
  <c r="FJ37" i="9"/>
  <c r="FU37" i="9"/>
  <c r="EY37" i="9"/>
  <c r="FA31" i="9"/>
  <c r="EW31" i="9"/>
  <c r="EX31" i="9" s="1"/>
  <c r="EY31" i="9" s="1"/>
  <c r="FB48" i="9"/>
  <c r="FC48" i="9" s="1"/>
  <c r="EZ48" i="9"/>
  <c r="FA33" i="9"/>
  <c r="EW33" i="9"/>
  <c r="EX33" i="9" s="1"/>
  <c r="EY33" i="9" s="1"/>
  <c r="FM48" i="9"/>
  <c r="FN48" i="9" s="1"/>
  <c r="FK48" i="9"/>
  <c r="FU49" i="9"/>
  <c r="AO49" i="9" s="1"/>
  <c r="AC48" i="9"/>
  <c r="BB48" i="9" s="1"/>
  <c r="FV48" i="9"/>
  <c r="FX48" i="9"/>
  <c r="FY34" i="9"/>
  <c r="AD34" i="9"/>
  <c r="AP34" i="9"/>
  <c r="FW31" i="9"/>
  <c r="FS31" i="9"/>
  <c r="FT31" i="9" s="1"/>
  <c r="FU31" i="9" s="1"/>
  <c r="EY49" i="9"/>
  <c r="FU36" i="9"/>
  <c r="AO36" i="9" s="1"/>
  <c r="FL31" i="9"/>
  <c r="FH31" i="9"/>
  <c r="FI31" i="9" s="1"/>
  <c r="FJ31" i="9" s="1"/>
  <c r="FY47" i="9"/>
  <c r="AD47" i="9"/>
  <c r="AP47" i="9"/>
  <c r="FL33" i="9"/>
  <c r="FH33" i="9"/>
  <c r="FI33" i="9" s="1"/>
  <c r="FJ33" i="9" s="1"/>
  <c r="FJ36" i="9"/>
  <c r="FR50" i="9"/>
  <c r="FW50" i="9" s="1"/>
  <c r="FG50" i="9"/>
  <c r="FL50" i="9" s="1"/>
  <c r="EV50" i="9"/>
  <c r="FA50" i="9" s="1"/>
  <c r="FS50" i="9"/>
  <c r="FT50" i="9" s="1"/>
  <c r="EW50" i="9"/>
  <c r="EX50" i="9" s="1"/>
  <c r="FH50" i="9"/>
  <c r="FI50" i="9" s="1"/>
  <c r="AC35" i="9"/>
  <c r="BB35" i="9" s="1"/>
  <c r="FV35" i="9"/>
  <c r="FX35" i="9"/>
  <c r="FW33" i="9"/>
  <c r="FS33" i="9"/>
  <c r="FT33" i="9" s="1"/>
  <c r="FU33" i="9" s="1"/>
  <c r="AO33" i="9" s="1"/>
  <c r="FK35" i="9"/>
  <c r="FM35" i="9"/>
  <c r="FN35" i="9" s="1"/>
  <c r="EY36" i="9"/>
  <c r="AO35" i="9"/>
  <c r="CI17" i="9"/>
  <c r="CJ17" i="9" s="1"/>
  <c r="CL17" i="9" s="1"/>
  <c r="CM17" i="9" s="1"/>
  <c r="CI37" i="9"/>
  <c r="CJ37" i="9" s="1"/>
  <c r="CL37" i="9" s="1"/>
  <c r="CM37" i="9" s="1"/>
  <c r="CI34" i="9"/>
  <c r="CJ34" i="9" s="1"/>
  <c r="CL34" i="9" s="1"/>
  <c r="CM34" i="9" s="1"/>
  <c r="CI48" i="9"/>
  <c r="CJ48" i="9" s="1"/>
  <c r="CL48" i="9" s="1"/>
  <c r="CM48" i="9" s="1"/>
  <c r="CI32" i="9"/>
  <c r="CJ32" i="9" s="1"/>
  <c r="CL32" i="9" s="1"/>
  <c r="CM32" i="9" s="1"/>
  <c r="CI30" i="9"/>
  <c r="CJ30" i="9" s="1"/>
  <c r="CL30" i="9" s="1"/>
  <c r="CM30" i="9" s="1"/>
  <c r="CI47" i="9"/>
  <c r="CJ47" i="9" s="1"/>
  <c r="CL47" i="9" s="1"/>
  <c r="CM47" i="9" s="1"/>
  <c r="CI33" i="9"/>
  <c r="CJ33" i="9" s="1"/>
  <c r="CL33" i="9" s="1"/>
  <c r="CM33" i="9" s="1"/>
  <c r="CI46" i="9"/>
  <c r="CJ46" i="9" s="1"/>
  <c r="CL46" i="9" s="1"/>
  <c r="CM46" i="9" s="1"/>
  <c r="CI36" i="9"/>
  <c r="CJ36" i="9" s="1"/>
  <c r="CL36" i="9" s="1"/>
  <c r="CM36" i="9" s="1"/>
  <c r="FL17" i="9"/>
  <c r="FR17" i="9"/>
  <c r="FH17" i="9"/>
  <c r="FI17" i="9" s="1"/>
  <c r="FJ17" i="9" s="1"/>
  <c r="EY17" i="9"/>
  <c r="EE48" i="9"/>
  <c r="AN48" i="9" s="1"/>
  <c r="EO35" i="9"/>
  <c r="EQ35" i="9"/>
  <c r="BR37" i="9"/>
  <c r="EO48" i="9"/>
  <c r="EQ48" i="9"/>
  <c r="BX33" i="9"/>
  <c r="BY33" i="9" s="1"/>
  <c r="EL31" i="9"/>
  <c r="EM31" i="9" s="1"/>
  <c r="EN31" i="9" s="1"/>
  <c r="BR36" i="9"/>
  <c r="BX31" i="9"/>
  <c r="BY31" i="9" s="1"/>
  <c r="ER34" i="9"/>
  <c r="BC34" i="9"/>
  <c r="BC47" i="9"/>
  <c r="ER47" i="9"/>
  <c r="DL31" i="9"/>
  <c r="DM31" i="9" s="1"/>
  <c r="AX31" i="9" s="1"/>
  <c r="CV31" i="9"/>
  <c r="AI31" i="9" s="1"/>
  <c r="BR31" i="9"/>
  <c r="DT31" i="9"/>
  <c r="DU31" i="9" s="1"/>
  <c r="AY31" i="9" s="1"/>
  <c r="CJ31" i="9"/>
  <c r="CL31" i="9" s="1"/>
  <c r="CM31" i="9" s="1"/>
  <c r="EB31" i="9"/>
  <c r="AJ35" i="9"/>
  <c r="DA31" i="9"/>
  <c r="X35" i="9"/>
  <c r="EC48" i="9"/>
  <c r="AZ48" i="9" s="1"/>
  <c r="AA48" i="9"/>
  <c r="BR33" i="9"/>
  <c r="DU48" i="9"/>
  <c r="AY48" i="9" s="1"/>
  <c r="CV33" i="9"/>
  <c r="DL33" i="9"/>
  <c r="DM33" i="9" s="1"/>
  <c r="AX33" i="9" s="1"/>
  <c r="DC33" i="9"/>
  <c r="DD33" i="9" s="1"/>
  <c r="DA33" i="9"/>
  <c r="DT33" i="9"/>
  <c r="EL33" i="9"/>
  <c r="EM33" i="9" s="1"/>
  <c r="EN33" i="9" s="1"/>
  <c r="EB33" i="9"/>
  <c r="DT17" i="9"/>
  <c r="AL17" i="9" s="1"/>
  <c r="EN36" i="9"/>
  <c r="AL48" i="9"/>
  <c r="DZ37" i="9"/>
  <c r="EA37" i="9" s="1"/>
  <c r="EB37" i="9" s="1"/>
  <c r="DZ36" i="9"/>
  <c r="EA36" i="9" s="1"/>
  <c r="EB36" i="9" s="1"/>
  <c r="AM36" i="9" s="1"/>
  <c r="DZ17" i="9"/>
  <c r="EA17" i="9" s="1"/>
  <c r="EB17" i="9" s="1"/>
  <c r="AM17" i="9" s="1"/>
  <c r="CV49" i="9"/>
  <c r="AI49" i="9" s="1"/>
  <c r="BR49" i="9"/>
  <c r="Z48" i="9"/>
  <c r="AV48" i="9"/>
  <c r="W48" i="9"/>
  <c r="DA36" i="9"/>
  <c r="DT36" i="9"/>
  <c r="DT49" i="9"/>
  <c r="DD36" i="9"/>
  <c r="DE36" i="9" s="1"/>
  <c r="AW36" i="9" s="1"/>
  <c r="AK48" i="9"/>
  <c r="AL35" i="9"/>
  <c r="AM35" i="9"/>
  <c r="AJ31" i="9"/>
  <c r="X31" i="9"/>
  <c r="DE31" i="9"/>
  <c r="AW31" i="9" s="1"/>
  <c r="AI35" i="9"/>
  <c r="AN47" i="9"/>
  <c r="EN49" i="9"/>
  <c r="CM49" i="9"/>
  <c r="AN34" i="9"/>
  <c r="DA17" i="9"/>
  <c r="DC17" i="9"/>
  <c r="DD17" i="9" s="1"/>
  <c r="BX37" i="9"/>
  <c r="BY37" i="9" s="1"/>
  <c r="CV37" i="9"/>
  <c r="EL50" i="9"/>
  <c r="EM50" i="9" s="1"/>
  <c r="DI50" i="9"/>
  <c r="CX50" i="9"/>
  <c r="CS50" i="9"/>
  <c r="BK50" i="9"/>
  <c r="BL50" i="9" s="1"/>
  <c r="AT50" i="9"/>
  <c r="U50" i="9"/>
  <c r="DQ50" i="9"/>
  <c r="DJ50" i="9"/>
  <c r="DK50" i="9" s="1"/>
  <c r="CY50" i="9"/>
  <c r="CZ50" i="9" s="1"/>
  <c r="CT50" i="9"/>
  <c r="CU50" i="9" s="1"/>
  <c r="DY50" i="9"/>
  <c r="DR50" i="9"/>
  <c r="DS50" i="9" s="1"/>
  <c r="BO50" i="9"/>
  <c r="BJ51" i="9"/>
  <c r="EK50" i="9"/>
  <c r="EP50" i="9" s="1"/>
  <c r="DZ50" i="9"/>
  <c r="EA50" i="9" s="1"/>
  <c r="BP50" i="9"/>
  <c r="BQ50" i="9" s="1"/>
  <c r="BX36" i="9"/>
  <c r="BY36" i="9" s="1"/>
  <c r="CV36" i="9"/>
  <c r="AI36" i="9" s="1"/>
  <c r="CC30" i="9"/>
  <c r="CD29" i="9"/>
  <c r="DM35" i="9"/>
  <c r="AX35" i="9" s="1"/>
  <c r="Y35" i="9"/>
  <c r="DL37" i="9"/>
  <c r="EF48" i="9"/>
  <c r="EG48" i="9" s="1"/>
  <c r="BA48" i="9" s="1"/>
  <c r="DA49" i="9"/>
  <c r="CC45" i="9"/>
  <c r="CD44" i="9"/>
  <c r="DE45" i="9"/>
  <c r="AW45" i="9" s="1"/>
  <c r="X45" i="9"/>
  <c r="DU35" i="9"/>
  <c r="AY35" i="9" s="1"/>
  <c r="Z35" i="9"/>
  <c r="ED34" i="9"/>
  <c r="AB34" i="9"/>
  <c r="EF34" i="9"/>
  <c r="EG34" i="9" s="1"/>
  <c r="BA34" i="9" s="1"/>
  <c r="BX17" i="9"/>
  <c r="BY17" i="9" s="1"/>
  <c r="CV17" i="9"/>
  <c r="AI17" i="9" s="1"/>
  <c r="CE17" i="9"/>
  <c r="CF17" i="9" s="1"/>
  <c r="CG17" i="9" s="1"/>
  <c r="ED47" i="9"/>
  <c r="AB47" i="9"/>
  <c r="EF47" i="9"/>
  <c r="EG47" i="9" s="1"/>
  <c r="BA47" i="9" s="1"/>
  <c r="BV51" i="9"/>
  <c r="CI50" i="9"/>
  <c r="CJ50" i="9" s="1"/>
  <c r="CL50" i="9" s="1"/>
  <c r="AV35" i="9"/>
  <c r="W35" i="9"/>
  <c r="BR17" i="9"/>
  <c r="DL36" i="9"/>
  <c r="DC37" i="9"/>
  <c r="DD37" i="9" s="1"/>
  <c r="DA37" i="9"/>
  <c r="AA35" i="9"/>
  <c r="EE35" i="9"/>
  <c r="EC35" i="9"/>
  <c r="AZ35" i="9" s="1"/>
  <c r="BW47" i="9"/>
  <c r="BX46" i="9"/>
  <c r="BY46" i="9" s="1"/>
  <c r="DM48" i="9"/>
  <c r="AX48" i="9" s="1"/>
  <c r="Y48" i="9"/>
  <c r="DB47" i="9"/>
  <c r="DC46" i="9"/>
  <c r="DD46" i="9" s="1"/>
  <c r="DT37" i="9"/>
  <c r="AL37" i="9" s="1"/>
  <c r="EN37" i="9"/>
  <c r="DL17" i="9"/>
  <c r="AK17" i="9" s="1"/>
  <c r="FG51" i="9" l="1"/>
  <c r="FL51" i="9" s="1"/>
  <c r="FR51" i="9"/>
  <c r="FW51" i="9" s="1"/>
  <c r="EV51" i="9"/>
  <c r="FA51" i="9" s="1"/>
  <c r="FS51" i="9"/>
  <c r="FT51" i="9" s="1"/>
  <c r="FH51" i="9"/>
  <c r="FI51" i="9" s="1"/>
  <c r="EW51" i="9"/>
  <c r="EX51" i="9" s="1"/>
  <c r="FM49" i="9"/>
  <c r="FN49" i="9" s="1"/>
  <c r="FK49" i="9"/>
  <c r="FY48" i="9"/>
  <c r="AD48" i="9"/>
  <c r="AP48" i="9"/>
  <c r="FM37" i="9"/>
  <c r="FN37" i="9" s="1"/>
  <c r="FK37" i="9"/>
  <c r="FU50" i="9"/>
  <c r="FY35" i="9"/>
  <c r="AD35" i="9"/>
  <c r="BC35" i="9" s="1"/>
  <c r="AP35" i="9"/>
  <c r="FK31" i="9"/>
  <c r="FM31" i="9"/>
  <c r="FN31" i="9" s="1"/>
  <c r="AC31" i="9"/>
  <c r="BB31" i="9" s="1"/>
  <c r="FV31" i="9"/>
  <c r="FX31" i="9"/>
  <c r="AC49" i="9"/>
  <c r="FV49" i="9"/>
  <c r="FX49" i="9"/>
  <c r="AC37" i="9"/>
  <c r="BB37" i="9" s="1"/>
  <c r="FV37" i="9"/>
  <c r="FX37" i="9"/>
  <c r="EY50" i="9"/>
  <c r="AO31" i="9"/>
  <c r="FB36" i="9"/>
  <c r="FC36" i="9" s="1"/>
  <c r="EZ36" i="9"/>
  <c r="FK33" i="9"/>
  <c r="FM33" i="9"/>
  <c r="FN33" i="9" s="1"/>
  <c r="EZ49" i="9"/>
  <c r="FB49" i="9"/>
  <c r="FC49" i="9" s="1"/>
  <c r="EZ33" i="9"/>
  <c r="FB33" i="9"/>
  <c r="FC33" i="9" s="1"/>
  <c r="EZ31" i="9"/>
  <c r="FB31" i="9"/>
  <c r="FC31" i="9" s="1"/>
  <c r="EZ37" i="9"/>
  <c r="FB37" i="9"/>
  <c r="FC37" i="9" s="1"/>
  <c r="FJ50" i="9"/>
  <c r="AC33" i="9"/>
  <c r="BB33" i="9" s="1"/>
  <c r="FV33" i="9"/>
  <c r="FX33" i="9"/>
  <c r="FM36" i="9"/>
  <c r="FN36" i="9" s="1"/>
  <c r="FK36" i="9"/>
  <c r="AC36" i="9"/>
  <c r="BB36" i="9" s="1"/>
  <c r="FV36" i="9"/>
  <c r="FX36" i="9"/>
  <c r="AO37" i="9"/>
  <c r="FB17" i="9"/>
  <c r="FC17" i="9" s="1"/>
  <c r="EZ17" i="9"/>
  <c r="FK17" i="9"/>
  <c r="FM17" i="9"/>
  <c r="FN17" i="9" s="1"/>
  <c r="FW17" i="9"/>
  <c r="FS17" i="9"/>
  <c r="FT17" i="9" s="1"/>
  <c r="FU17" i="9" s="1"/>
  <c r="ED48" i="9"/>
  <c r="AB48" i="9"/>
  <c r="AV31" i="9"/>
  <c r="AA31" i="9"/>
  <c r="EE31" i="9"/>
  <c r="AB31" i="9" s="1"/>
  <c r="W31" i="9"/>
  <c r="EO36" i="9"/>
  <c r="EQ36" i="9"/>
  <c r="EO33" i="9"/>
  <c r="EQ33" i="9"/>
  <c r="EO37" i="9"/>
  <c r="EQ37" i="9"/>
  <c r="BC48" i="9"/>
  <c r="ER48" i="9"/>
  <c r="ER35" i="9"/>
  <c r="EO49" i="9"/>
  <c r="EQ49" i="9"/>
  <c r="BB49" i="9"/>
  <c r="EO31" i="9"/>
  <c r="EQ31" i="9"/>
  <c r="AK31" i="9"/>
  <c r="Y31" i="9"/>
  <c r="EC31" i="9"/>
  <c r="AZ31" i="9" s="1"/>
  <c r="AM31" i="9"/>
  <c r="AL31" i="9"/>
  <c r="Z31" i="9"/>
  <c r="DU17" i="9"/>
  <c r="AY17" i="9" s="1"/>
  <c r="Z17" i="9"/>
  <c r="Y33" i="9"/>
  <c r="AI33" i="9"/>
  <c r="W33" i="9"/>
  <c r="AV33" i="9"/>
  <c r="AK33" i="9"/>
  <c r="AJ33" i="9"/>
  <c r="DE33" i="9"/>
  <c r="AW33" i="9" s="1"/>
  <c r="X33" i="9"/>
  <c r="AA49" i="9"/>
  <c r="AK49" i="9"/>
  <c r="AM33" i="9"/>
  <c r="AA33" i="9"/>
  <c r="EE33" i="9"/>
  <c r="EC33" i="9"/>
  <c r="AZ33" i="9" s="1"/>
  <c r="AL33" i="9"/>
  <c r="Z33" i="9"/>
  <c r="DU33" i="9"/>
  <c r="AY33" i="9" s="1"/>
  <c r="Z49" i="9"/>
  <c r="AL49" i="9"/>
  <c r="EE49" i="9"/>
  <c r="AN49" i="9" s="1"/>
  <c r="Y49" i="9"/>
  <c r="AL36" i="9"/>
  <c r="DU36" i="9"/>
  <c r="AY36" i="9" s="1"/>
  <c r="Z36" i="9"/>
  <c r="DM49" i="9"/>
  <c r="AX49" i="9" s="1"/>
  <c r="EC49" i="9"/>
  <c r="AZ49" i="9" s="1"/>
  <c r="BR50" i="9"/>
  <c r="AI37" i="9"/>
  <c r="AV49" i="9"/>
  <c r="EN50" i="9"/>
  <c r="W49" i="9"/>
  <c r="X36" i="9"/>
  <c r="DT50" i="9"/>
  <c r="CM50" i="9"/>
  <c r="EB50" i="9"/>
  <c r="EE50" i="9" s="1"/>
  <c r="DL50" i="9"/>
  <c r="AK50" i="9" s="1"/>
  <c r="CV50" i="9"/>
  <c r="AH17" i="9"/>
  <c r="AJ46" i="9"/>
  <c r="DU49" i="9"/>
  <c r="AY49" i="9" s="1"/>
  <c r="AK36" i="9"/>
  <c r="AM37" i="9"/>
  <c r="AJ17" i="9"/>
  <c r="AN35" i="9"/>
  <c r="AJ37" i="9"/>
  <c r="AJ36" i="9"/>
  <c r="AK37" i="9"/>
  <c r="DA50" i="9"/>
  <c r="DU37" i="9"/>
  <c r="AY37" i="9" s="1"/>
  <c r="Z37" i="9"/>
  <c r="ED35" i="9"/>
  <c r="AB35" i="9"/>
  <c r="EF35" i="9"/>
  <c r="EG35" i="9" s="1"/>
  <c r="BA35" i="9" s="1"/>
  <c r="DM36" i="9"/>
  <c r="AX36" i="9" s="1"/>
  <c r="Y36" i="9"/>
  <c r="AV37" i="9"/>
  <c r="W37" i="9"/>
  <c r="AU17" i="9"/>
  <c r="V17" i="9"/>
  <c r="CC46" i="9"/>
  <c r="CD45" i="9"/>
  <c r="AV36" i="9"/>
  <c r="W36" i="9"/>
  <c r="EE36" i="9"/>
  <c r="EC36" i="9"/>
  <c r="AZ36" i="9" s="1"/>
  <c r="AA36" i="9"/>
  <c r="DM17" i="9"/>
  <c r="AX17" i="9" s="1"/>
  <c r="Y17" i="9"/>
  <c r="DB48" i="9"/>
  <c r="DC47" i="9"/>
  <c r="DD47" i="9" s="1"/>
  <c r="BW48" i="9"/>
  <c r="BX47" i="9"/>
  <c r="BY47" i="9" s="1"/>
  <c r="CE44" i="9"/>
  <c r="CF44" i="9" s="1"/>
  <c r="CG44" i="9" s="1"/>
  <c r="DM37" i="9"/>
  <c r="AX37" i="9" s="1"/>
  <c r="Y37" i="9"/>
  <c r="CD30" i="9"/>
  <c r="CC31" i="9"/>
  <c r="EL51" i="9"/>
  <c r="EM51" i="9" s="1"/>
  <c r="DI51" i="9"/>
  <c r="CX51" i="9"/>
  <c r="CS51" i="9"/>
  <c r="BK51" i="9"/>
  <c r="BL51" i="9" s="1"/>
  <c r="AT51" i="9"/>
  <c r="U51" i="9"/>
  <c r="DQ51" i="9"/>
  <c r="DJ51" i="9"/>
  <c r="DK51" i="9" s="1"/>
  <c r="CY51" i="9"/>
  <c r="CZ51" i="9" s="1"/>
  <c r="CT51" i="9"/>
  <c r="CU51" i="9" s="1"/>
  <c r="DY51" i="9"/>
  <c r="DR51" i="9"/>
  <c r="DS51" i="9" s="1"/>
  <c r="BO51" i="9"/>
  <c r="BJ52" i="9"/>
  <c r="EK51" i="9"/>
  <c r="EP51" i="9" s="1"/>
  <c r="DZ51" i="9"/>
  <c r="EA51" i="9" s="1"/>
  <c r="BP51" i="9"/>
  <c r="BQ51" i="9" s="1"/>
  <c r="EE37" i="9"/>
  <c r="EC37" i="9"/>
  <c r="AZ37" i="9" s="1"/>
  <c r="AA37" i="9"/>
  <c r="X17" i="9"/>
  <c r="DE17" i="9"/>
  <c r="AW17" i="9" s="1"/>
  <c r="DE46" i="9"/>
  <c r="AW46" i="9" s="1"/>
  <c r="X46" i="9"/>
  <c r="DE37" i="9"/>
  <c r="AW37" i="9" s="1"/>
  <c r="X37" i="9"/>
  <c r="BV52" i="9"/>
  <c r="CI51" i="9"/>
  <c r="CJ51" i="9" s="1"/>
  <c r="CL51" i="9" s="1"/>
  <c r="AV17" i="9"/>
  <c r="W17" i="9"/>
  <c r="CE29" i="9"/>
  <c r="CF29" i="9" s="1"/>
  <c r="CG29" i="9" s="1"/>
  <c r="EE17" i="9"/>
  <c r="EC17" i="9"/>
  <c r="AZ17" i="9" s="1"/>
  <c r="AA17" i="9"/>
  <c r="FR52" i="9" l="1"/>
  <c r="FW52" i="9" s="1"/>
  <c r="EV52" i="9"/>
  <c r="FA52" i="9" s="1"/>
  <c r="FG52" i="9"/>
  <c r="FL52" i="9" s="1"/>
  <c r="FH52" i="9"/>
  <c r="FI52" i="9" s="1"/>
  <c r="FS52" i="9"/>
  <c r="FT52" i="9" s="1"/>
  <c r="EW52" i="9"/>
  <c r="EX52" i="9" s="1"/>
  <c r="FY36" i="9"/>
  <c r="AD36" i="9"/>
  <c r="BC36" i="9" s="1"/>
  <c r="AP36" i="9"/>
  <c r="FM50" i="9"/>
  <c r="FN50" i="9" s="1"/>
  <c r="FK50" i="9"/>
  <c r="EZ50" i="9"/>
  <c r="FB50" i="9"/>
  <c r="FC50" i="9" s="1"/>
  <c r="FY49" i="9"/>
  <c r="AD49" i="9"/>
  <c r="BC49" i="9" s="1"/>
  <c r="AP49" i="9"/>
  <c r="FJ51" i="9"/>
  <c r="FY31" i="9"/>
  <c r="AD31" i="9"/>
  <c r="AP31" i="9"/>
  <c r="AC50" i="9"/>
  <c r="BB50" i="9" s="1"/>
  <c r="FV50" i="9"/>
  <c r="FX50" i="9"/>
  <c r="EY51" i="9"/>
  <c r="AO50" i="9"/>
  <c r="FY33" i="9"/>
  <c r="AD33" i="9"/>
  <c r="BC33" i="9" s="1"/>
  <c r="AP33" i="9"/>
  <c r="FY37" i="9"/>
  <c r="AD37" i="9"/>
  <c r="AP37" i="9"/>
  <c r="FU51" i="9"/>
  <c r="AO51" i="9" s="1"/>
  <c r="AC17" i="9"/>
  <c r="FX17" i="9"/>
  <c r="FV17" i="9"/>
  <c r="AO17" i="9"/>
  <c r="AN31" i="9"/>
  <c r="EF31" i="9"/>
  <c r="EG31" i="9" s="1"/>
  <c r="BA31" i="9" s="1"/>
  <c r="ED31" i="9"/>
  <c r="ER33" i="9"/>
  <c r="EO50" i="9"/>
  <c r="EQ50" i="9"/>
  <c r="ER31" i="9"/>
  <c r="BC31" i="9"/>
  <c r="ER36" i="9"/>
  <c r="ER49" i="9"/>
  <c r="ER37" i="9"/>
  <c r="BC37" i="9"/>
  <c r="DU50" i="9"/>
  <c r="AY50" i="9" s="1"/>
  <c r="AB49" i="9"/>
  <c r="AN33" i="9"/>
  <c r="ED33" i="9"/>
  <c r="AB33" i="9"/>
  <c r="EF33" i="9"/>
  <c r="EG33" i="9" s="1"/>
  <c r="BA33" i="9" s="1"/>
  <c r="DM50" i="9"/>
  <c r="AX50" i="9" s="1"/>
  <c r="EF49" i="9"/>
  <c r="EG49" i="9" s="1"/>
  <c r="BA49" i="9" s="1"/>
  <c r="Y50" i="9"/>
  <c r="ED49" i="9"/>
  <c r="AV50" i="9"/>
  <c r="Z50" i="9"/>
  <c r="AL50" i="9"/>
  <c r="W50" i="9"/>
  <c r="AI50" i="9"/>
  <c r="AN50" i="9"/>
  <c r="CV51" i="9"/>
  <c r="AM50" i="9"/>
  <c r="BR51" i="9"/>
  <c r="AA50" i="9"/>
  <c r="EB51" i="9"/>
  <c r="AA51" i="9" s="1"/>
  <c r="EC50" i="9"/>
  <c r="AZ50" i="9" s="1"/>
  <c r="AN37" i="9"/>
  <c r="DL51" i="9"/>
  <c r="AK51" i="9" s="1"/>
  <c r="AN36" i="9"/>
  <c r="AN17" i="9"/>
  <c r="CM51" i="9"/>
  <c r="AJ47" i="9"/>
  <c r="AU29" i="9"/>
  <c r="V29" i="9"/>
  <c r="AU44" i="9"/>
  <c r="V44" i="9"/>
  <c r="EF37" i="9"/>
  <c r="EG37" i="9" s="1"/>
  <c r="BA37" i="9" s="1"/>
  <c r="ED37" i="9"/>
  <c r="AB37" i="9"/>
  <c r="EL52" i="9"/>
  <c r="EM52" i="9" s="1"/>
  <c r="DI52" i="9"/>
  <c r="CX52" i="9"/>
  <c r="CS52" i="9"/>
  <c r="BK52" i="9"/>
  <c r="BL52" i="9" s="1"/>
  <c r="AT52" i="9"/>
  <c r="U52" i="9"/>
  <c r="DQ52" i="9"/>
  <c r="DJ52" i="9"/>
  <c r="DK52" i="9" s="1"/>
  <c r="CY52" i="9"/>
  <c r="CZ52" i="9" s="1"/>
  <c r="CT52" i="9"/>
  <c r="CU52" i="9" s="1"/>
  <c r="DY52" i="9"/>
  <c r="DR52" i="9"/>
  <c r="DS52" i="9" s="1"/>
  <c r="BO52" i="9"/>
  <c r="BJ53" i="9"/>
  <c r="EK52" i="9"/>
  <c r="EP52" i="9" s="1"/>
  <c r="DZ52" i="9"/>
  <c r="EA52" i="9" s="1"/>
  <c r="BP52" i="9"/>
  <c r="BQ52" i="9" s="1"/>
  <c r="AB36" i="9"/>
  <c r="EF36" i="9"/>
  <c r="EG36" i="9" s="1"/>
  <c r="BA36" i="9" s="1"/>
  <c r="ED36" i="9"/>
  <c r="CC47" i="9"/>
  <c r="CD46" i="9"/>
  <c r="EN51" i="9"/>
  <c r="AB17" i="9"/>
  <c r="EF17" i="9"/>
  <c r="EG17" i="9" s="1"/>
  <c r="BA17" i="9" s="1"/>
  <c r="ED17" i="9"/>
  <c r="BV53" i="9"/>
  <c r="CI52" i="9"/>
  <c r="CJ52" i="9" s="1"/>
  <c r="CL52" i="9" s="1"/>
  <c r="DA51" i="9"/>
  <c r="CE30" i="9"/>
  <c r="CF30" i="9" s="1"/>
  <c r="CG30" i="9" s="1"/>
  <c r="DB49" i="9"/>
  <c r="DC48" i="9"/>
  <c r="DD48" i="9" s="1"/>
  <c r="CE45" i="9"/>
  <c r="CF45" i="9" s="1"/>
  <c r="CG45" i="9" s="1"/>
  <c r="CC32" i="9"/>
  <c r="CD31" i="9"/>
  <c r="DE47" i="9"/>
  <c r="AW47" i="9" s="1"/>
  <c r="X47" i="9"/>
  <c r="EF50" i="9"/>
  <c r="EG50" i="9" s="1"/>
  <c r="BA50" i="9" s="1"/>
  <c r="ED50" i="9"/>
  <c r="AB50" i="9"/>
  <c r="BW49" i="9"/>
  <c r="BX48" i="9"/>
  <c r="BY48" i="9" s="1"/>
  <c r="DT51" i="9"/>
  <c r="FU52" i="9" l="1"/>
  <c r="AC52" i="9" s="1"/>
  <c r="AC51" i="9"/>
  <c r="FV51" i="9"/>
  <c r="FX51" i="9"/>
  <c r="EY52" i="9"/>
  <c r="FM51" i="9"/>
  <c r="FN51" i="9" s="1"/>
  <c r="FK51" i="9"/>
  <c r="FY50" i="9"/>
  <c r="AD50" i="9"/>
  <c r="AP50" i="9"/>
  <c r="FV52" i="9"/>
  <c r="FX52" i="9"/>
  <c r="AP52" i="9" s="1"/>
  <c r="AO52" i="9"/>
  <c r="FG53" i="9"/>
  <c r="FL53" i="9" s="1"/>
  <c r="FR53" i="9"/>
  <c r="FW53" i="9" s="1"/>
  <c r="EV53" i="9"/>
  <c r="FA53" i="9" s="1"/>
  <c r="FS53" i="9"/>
  <c r="FT53" i="9" s="1"/>
  <c r="EW53" i="9"/>
  <c r="EX53" i="9" s="1"/>
  <c r="FH53" i="9"/>
  <c r="FI53" i="9" s="1"/>
  <c r="EZ51" i="9"/>
  <c r="FB51" i="9"/>
  <c r="FC51" i="9" s="1"/>
  <c r="FJ52" i="9"/>
  <c r="FY17" i="9"/>
  <c r="AD17" i="9"/>
  <c r="AP17" i="9"/>
  <c r="EO51" i="9"/>
  <c r="EQ51" i="9"/>
  <c r="BB51" i="9"/>
  <c r="BC50" i="9"/>
  <c r="ER50" i="9"/>
  <c r="W51" i="9"/>
  <c r="AV51" i="9"/>
  <c r="CM52" i="9"/>
  <c r="EB52" i="9"/>
  <c r="AA52" i="9" s="1"/>
  <c r="DT52" i="9"/>
  <c r="AL52" i="9" s="1"/>
  <c r="AI51" i="9"/>
  <c r="AM51" i="9"/>
  <c r="EC51" i="9"/>
  <c r="AZ51" i="9" s="1"/>
  <c r="BR52" i="9"/>
  <c r="EE51" i="9"/>
  <c r="DM51" i="9"/>
  <c r="AX51" i="9" s="1"/>
  <c r="Y51" i="9"/>
  <c r="DL52" i="9"/>
  <c r="AK52" i="9" s="1"/>
  <c r="CV52" i="9"/>
  <c r="EN52" i="9"/>
  <c r="AJ48" i="9"/>
  <c r="AL51" i="9"/>
  <c r="AH30" i="9"/>
  <c r="DA52" i="9"/>
  <c r="AU30" i="9"/>
  <c r="V30" i="9"/>
  <c r="BW50" i="9"/>
  <c r="BX49" i="9"/>
  <c r="BY49" i="9" s="1"/>
  <c r="DB50" i="9"/>
  <c r="DC49" i="9"/>
  <c r="DD49" i="9" s="1"/>
  <c r="BV54" i="9"/>
  <c r="CI53" i="9"/>
  <c r="CJ53" i="9" s="1"/>
  <c r="CL53" i="9" s="1"/>
  <c r="CC48" i="9"/>
  <c r="CD47" i="9"/>
  <c r="DE48" i="9"/>
  <c r="AW48" i="9" s="1"/>
  <c r="X48" i="9"/>
  <c r="CE46" i="9"/>
  <c r="CF46" i="9" s="1"/>
  <c r="CG46" i="9" s="1"/>
  <c r="DU51" i="9"/>
  <c r="AY51" i="9" s="1"/>
  <c r="Z51" i="9"/>
  <c r="CC34" i="9"/>
  <c r="CD32" i="9"/>
  <c r="CC33" i="9"/>
  <c r="CD33" i="9" s="1"/>
  <c r="AU45" i="9"/>
  <c r="V45" i="9"/>
  <c r="EL53" i="9"/>
  <c r="EM53" i="9" s="1"/>
  <c r="DI53" i="9"/>
  <c r="CX53" i="9"/>
  <c r="CS53" i="9"/>
  <c r="BK53" i="9"/>
  <c r="BL53" i="9" s="1"/>
  <c r="AT53" i="9"/>
  <c r="U53" i="9"/>
  <c r="DQ53" i="9"/>
  <c r="DJ53" i="9"/>
  <c r="DK53" i="9" s="1"/>
  <c r="CY53" i="9"/>
  <c r="CZ53" i="9" s="1"/>
  <c r="CT53" i="9"/>
  <c r="CU53" i="9" s="1"/>
  <c r="DY53" i="9"/>
  <c r="DR53" i="9"/>
  <c r="DS53" i="9" s="1"/>
  <c r="BO53" i="9"/>
  <c r="BJ54" i="9"/>
  <c r="EK53" i="9"/>
  <c r="EP53" i="9" s="1"/>
  <c r="DZ53" i="9"/>
  <c r="EA53" i="9" s="1"/>
  <c r="BP53" i="9"/>
  <c r="BQ53" i="9" s="1"/>
  <c r="CE31" i="9"/>
  <c r="CF31" i="9" s="1"/>
  <c r="CG31" i="9" s="1"/>
  <c r="FR54" i="9" l="1"/>
  <c r="FW54" i="9" s="1"/>
  <c r="FG54" i="9"/>
  <c r="FL54" i="9" s="1"/>
  <c r="EV54" i="9"/>
  <c r="FA54" i="9" s="1"/>
  <c r="FH54" i="9"/>
  <c r="FI54" i="9" s="1"/>
  <c r="FS54" i="9"/>
  <c r="FT54" i="9" s="1"/>
  <c r="EW54" i="9"/>
  <c r="EX54" i="9" s="1"/>
  <c r="FU53" i="9"/>
  <c r="AO53" i="9" s="1"/>
  <c r="FM52" i="9"/>
  <c r="FN52" i="9" s="1"/>
  <c r="FK52" i="9"/>
  <c r="FY51" i="9"/>
  <c r="AD51" i="9"/>
  <c r="BC51" i="9" s="1"/>
  <c r="AP51" i="9"/>
  <c r="EY53" i="9"/>
  <c r="FY52" i="9"/>
  <c r="AD52" i="9"/>
  <c r="FB52" i="9"/>
  <c r="FC52" i="9" s="1"/>
  <c r="EZ52" i="9"/>
  <c r="FJ53" i="9"/>
  <c r="EO52" i="9"/>
  <c r="EQ52" i="9"/>
  <c r="BB52" i="9"/>
  <c r="ER51" i="9"/>
  <c r="Z52" i="9"/>
  <c r="AM52" i="9"/>
  <c r="ED51" i="9"/>
  <c r="DU52" i="9"/>
  <c r="AY52" i="9" s="1"/>
  <c r="W52" i="9"/>
  <c r="Y52" i="9"/>
  <c r="EE52" i="9"/>
  <c r="ED52" i="9" s="1"/>
  <c r="EC52" i="9"/>
  <c r="AZ52" i="9" s="1"/>
  <c r="AI52" i="9"/>
  <c r="AB51" i="9"/>
  <c r="EF51" i="9"/>
  <c r="EG51" i="9" s="1"/>
  <c r="BA51" i="9" s="1"/>
  <c r="AN51" i="9"/>
  <c r="AV52" i="9"/>
  <c r="EB53" i="9"/>
  <c r="AM53" i="9" s="1"/>
  <c r="CV53" i="9"/>
  <c r="BR53" i="9"/>
  <c r="DM52" i="9"/>
  <c r="AX52" i="9" s="1"/>
  <c r="AH31" i="9"/>
  <c r="DL53" i="9"/>
  <c r="AK53" i="9" s="1"/>
  <c r="AH46" i="9"/>
  <c r="AJ49" i="9"/>
  <c r="AU46" i="9"/>
  <c r="V46" i="9"/>
  <c r="V31" i="9"/>
  <c r="AU31" i="9"/>
  <c r="EL54" i="9"/>
  <c r="EM54" i="9" s="1"/>
  <c r="DI54" i="9"/>
  <c r="CX54" i="9"/>
  <c r="CS54" i="9"/>
  <c r="BK54" i="9"/>
  <c r="BL54" i="9" s="1"/>
  <c r="AT54" i="9"/>
  <c r="U54" i="9"/>
  <c r="DQ54" i="9"/>
  <c r="DJ54" i="9"/>
  <c r="DK54" i="9" s="1"/>
  <c r="CY54" i="9"/>
  <c r="CZ54" i="9" s="1"/>
  <c r="CT54" i="9"/>
  <c r="CU54" i="9" s="1"/>
  <c r="DY54" i="9"/>
  <c r="DR54" i="9"/>
  <c r="DS54" i="9" s="1"/>
  <c r="BO54" i="9"/>
  <c r="BJ55" i="9"/>
  <c r="EK54" i="9"/>
  <c r="EP54" i="9" s="1"/>
  <c r="DZ54" i="9"/>
  <c r="EA54" i="9" s="1"/>
  <c r="BP54" i="9"/>
  <c r="BQ54" i="9" s="1"/>
  <c r="CE33" i="9"/>
  <c r="CF33" i="9" s="1"/>
  <c r="CG33" i="9" s="1"/>
  <c r="DB51" i="9"/>
  <c r="DC50" i="9"/>
  <c r="DD50" i="9" s="1"/>
  <c r="EN53" i="9"/>
  <c r="DA53" i="9"/>
  <c r="CC49" i="9"/>
  <c r="CD48" i="9"/>
  <c r="DE49" i="9"/>
  <c r="AW49" i="9" s="1"/>
  <c r="X49" i="9"/>
  <c r="CD34" i="9"/>
  <c r="CC35" i="9"/>
  <c r="CE47" i="9"/>
  <c r="CF47" i="9" s="1"/>
  <c r="CG47" i="9" s="1"/>
  <c r="BW51" i="9"/>
  <c r="BX50" i="9"/>
  <c r="BY50" i="9" s="1"/>
  <c r="CM53" i="9"/>
  <c r="CE32" i="9"/>
  <c r="CF32" i="9" s="1"/>
  <c r="CG32" i="9" s="1"/>
  <c r="BV55" i="9"/>
  <c r="CI54" i="9"/>
  <c r="CJ54" i="9" s="1"/>
  <c r="CL54" i="9" s="1"/>
  <c r="DT53" i="9"/>
  <c r="FG55" i="9" l="1"/>
  <c r="FL55" i="9" s="1"/>
  <c r="FR55" i="9"/>
  <c r="FW55" i="9" s="1"/>
  <c r="EV55" i="9"/>
  <c r="FA55" i="9" s="1"/>
  <c r="FS55" i="9"/>
  <c r="FT55" i="9" s="1"/>
  <c r="FH55" i="9"/>
  <c r="FI55" i="9" s="1"/>
  <c r="EW55" i="9"/>
  <c r="EX55" i="9" s="1"/>
  <c r="FU54" i="9"/>
  <c r="AO54" i="9" s="1"/>
  <c r="EY54" i="9"/>
  <c r="FB53" i="9"/>
  <c r="FC53" i="9" s="1"/>
  <c r="EZ53" i="9"/>
  <c r="AC53" i="9"/>
  <c r="FV53" i="9"/>
  <c r="FX53" i="9"/>
  <c r="FM53" i="9"/>
  <c r="FN53" i="9" s="1"/>
  <c r="FK53" i="9"/>
  <c r="FJ54" i="9"/>
  <c r="EO53" i="9"/>
  <c r="EQ53" i="9"/>
  <c r="BB53" i="9"/>
  <c r="BC52" i="9"/>
  <c r="ER52" i="9"/>
  <c r="EF52" i="9"/>
  <c r="EG52" i="9" s="1"/>
  <c r="BA52" i="9" s="1"/>
  <c r="EC53" i="9"/>
  <c r="AZ53" i="9" s="1"/>
  <c r="AB52" i="9"/>
  <c r="AN52" i="9"/>
  <c r="AI53" i="9"/>
  <c r="W53" i="9"/>
  <c r="AV53" i="9"/>
  <c r="AA53" i="9"/>
  <c r="CM54" i="9"/>
  <c r="EB54" i="9"/>
  <c r="AM54" i="9" s="1"/>
  <c r="EE53" i="9"/>
  <c r="DM53" i="9"/>
  <c r="AX53" i="9" s="1"/>
  <c r="Y53" i="9"/>
  <c r="AH33" i="9"/>
  <c r="AH32" i="9"/>
  <c r="DL54" i="9"/>
  <c r="AH47" i="9"/>
  <c r="AJ50" i="9"/>
  <c r="BR54" i="9"/>
  <c r="AL53" i="9"/>
  <c r="AU32" i="9"/>
  <c r="V32" i="9"/>
  <c r="CE48" i="9"/>
  <c r="CF48" i="9" s="1"/>
  <c r="CG48" i="9" s="1"/>
  <c r="DB52" i="9"/>
  <c r="DC51" i="9"/>
  <c r="DD51" i="9" s="1"/>
  <c r="BJ56" i="9"/>
  <c r="EK55" i="9"/>
  <c r="EP55" i="9" s="1"/>
  <c r="DZ55" i="9"/>
  <c r="EA55" i="9" s="1"/>
  <c r="EL55" i="9"/>
  <c r="EM55" i="9" s="1"/>
  <c r="DI55" i="9"/>
  <c r="CX55" i="9"/>
  <c r="CS55" i="9"/>
  <c r="DQ55" i="9"/>
  <c r="CT55" i="9"/>
  <c r="CU55" i="9" s="1"/>
  <c r="BK55" i="9"/>
  <c r="BL55" i="9" s="1"/>
  <c r="AT55" i="9"/>
  <c r="U55" i="9"/>
  <c r="DR55" i="9"/>
  <c r="DS55" i="9" s="1"/>
  <c r="DJ55" i="9"/>
  <c r="DK55" i="9" s="1"/>
  <c r="CY55" i="9"/>
  <c r="CZ55" i="9" s="1"/>
  <c r="BO55" i="9"/>
  <c r="DY55" i="9"/>
  <c r="BP55" i="9"/>
  <c r="BQ55" i="9" s="1"/>
  <c r="EN54" i="9"/>
  <c r="CI55" i="9"/>
  <c r="CJ55" i="9" s="1"/>
  <c r="CL55" i="9" s="1"/>
  <c r="BV56" i="9"/>
  <c r="AU47" i="9"/>
  <c r="V47" i="9"/>
  <c r="DE50" i="9"/>
  <c r="AW50" i="9" s="1"/>
  <c r="X50" i="9"/>
  <c r="DA54" i="9"/>
  <c r="BW52" i="9"/>
  <c r="BX51" i="9"/>
  <c r="BY51" i="9" s="1"/>
  <c r="CE34" i="9"/>
  <c r="CF34" i="9" s="1"/>
  <c r="CG34" i="9" s="1"/>
  <c r="V33" i="9"/>
  <c r="AU33" i="9"/>
  <c r="CV54" i="9"/>
  <c r="AI54" i="9" s="1"/>
  <c r="DU53" i="9"/>
  <c r="AY53" i="9" s="1"/>
  <c r="Z53" i="9"/>
  <c r="CD35" i="9"/>
  <c r="CC36" i="9"/>
  <c r="CC50" i="9"/>
  <c r="CD49" i="9"/>
  <c r="DT54" i="9"/>
  <c r="FR56" i="9" l="1"/>
  <c r="FW56" i="9" s="1"/>
  <c r="EV56" i="9"/>
  <c r="FA56" i="9" s="1"/>
  <c r="FG56" i="9"/>
  <c r="FL56" i="9" s="1"/>
  <c r="FH56" i="9"/>
  <c r="FI56" i="9" s="1"/>
  <c r="FS56" i="9"/>
  <c r="FT56" i="9" s="1"/>
  <c r="EW56" i="9"/>
  <c r="EX56" i="9" s="1"/>
  <c r="FJ55" i="9"/>
  <c r="FM54" i="9"/>
  <c r="FN54" i="9" s="1"/>
  <c r="FK54" i="9"/>
  <c r="EY55" i="9"/>
  <c r="FY53" i="9"/>
  <c r="AD53" i="9"/>
  <c r="BC53" i="9" s="1"/>
  <c r="AP53" i="9"/>
  <c r="AC54" i="9"/>
  <c r="FV54" i="9"/>
  <c r="FX54" i="9"/>
  <c r="FB54" i="9"/>
  <c r="FC54" i="9" s="1"/>
  <c r="EZ54" i="9"/>
  <c r="FU55" i="9"/>
  <c r="EO54" i="9"/>
  <c r="EQ54" i="9"/>
  <c r="BB54" i="9"/>
  <c r="ER53" i="9"/>
  <c r="AA54" i="9"/>
  <c r="EE54" i="9"/>
  <c r="AN54" i="9" s="1"/>
  <c r="EC54" i="9"/>
  <c r="AZ54" i="9" s="1"/>
  <c r="ED53" i="9"/>
  <c r="AK54" i="9"/>
  <c r="AB53" i="9"/>
  <c r="AN53" i="9"/>
  <c r="EF53" i="9"/>
  <c r="EG53" i="9" s="1"/>
  <c r="BA53" i="9" s="1"/>
  <c r="DM54" i="9"/>
  <c r="AX54" i="9" s="1"/>
  <c r="Y54" i="9"/>
  <c r="AH48" i="9"/>
  <c r="AJ51" i="9"/>
  <c r="AH34" i="9"/>
  <c r="BR55" i="9"/>
  <c r="DT55" i="9"/>
  <c r="AL55" i="9" s="1"/>
  <c r="AL54" i="9"/>
  <c r="AU34" i="9"/>
  <c r="V34" i="9"/>
  <c r="EN55" i="9"/>
  <c r="DU54" i="9"/>
  <c r="AY54" i="9" s="1"/>
  <c r="Z54" i="9"/>
  <c r="CC51" i="9"/>
  <c r="CD50" i="9"/>
  <c r="BW53" i="9"/>
  <c r="BX52" i="9"/>
  <c r="BY52" i="9" s="1"/>
  <c r="BJ57" i="9"/>
  <c r="EK56" i="9"/>
  <c r="EP56" i="9" s="1"/>
  <c r="DZ56" i="9"/>
  <c r="EA56" i="9" s="1"/>
  <c r="BP56" i="9"/>
  <c r="BQ56" i="9" s="1"/>
  <c r="EL56" i="9"/>
  <c r="EM56" i="9" s="1"/>
  <c r="DI56" i="9"/>
  <c r="CX56" i="9"/>
  <c r="CS56" i="9"/>
  <c r="BK56" i="9"/>
  <c r="BL56" i="9" s="1"/>
  <c r="AT56" i="9"/>
  <c r="U56" i="9"/>
  <c r="DQ56" i="9"/>
  <c r="CT56" i="9"/>
  <c r="CU56" i="9" s="1"/>
  <c r="DR56" i="9"/>
  <c r="DS56" i="9" s="1"/>
  <c r="DJ56" i="9"/>
  <c r="DK56" i="9" s="1"/>
  <c r="CY56" i="9"/>
  <c r="CZ56" i="9" s="1"/>
  <c r="DY56" i="9"/>
  <c r="BO56" i="9"/>
  <c r="DL55" i="9"/>
  <c r="CE49" i="9"/>
  <c r="CF49" i="9" s="1"/>
  <c r="CG49" i="9" s="1"/>
  <c r="DA55" i="9"/>
  <c r="AU48" i="9"/>
  <c r="V48" i="9"/>
  <c r="CM55" i="9"/>
  <c r="CI56" i="9"/>
  <c r="CJ56" i="9" s="1"/>
  <c r="CL56" i="9" s="1"/>
  <c r="BV57" i="9"/>
  <c r="DB53" i="9"/>
  <c r="DC52" i="9"/>
  <c r="DD52" i="9" s="1"/>
  <c r="CV55" i="9"/>
  <c r="EB55" i="9"/>
  <c r="AM55" i="9" s="1"/>
  <c r="CE35" i="9"/>
  <c r="CF35" i="9" s="1"/>
  <c r="CG35" i="9" s="1"/>
  <c r="CC37" i="9"/>
  <c r="CD37" i="9" s="1"/>
  <c r="CD36" i="9"/>
  <c r="AV54" i="9"/>
  <c r="W54" i="9"/>
  <c r="DE51" i="9"/>
  <c r="AW51" i="9" s="1"/>
  <c r="X51" i="9"/>
  <c r="AC55" i="9" l="1"/>
  <c r="BB55" i="9" s="1"/>
  <c r="FV55" i="9"/>
  <c r="FX55" i="9"/>
  <c r="FU56" i="9"/>
  <c r="AO56" i="9" s="1"/>
  <c r="FY54" i="9"/>
  <c r="AD54" i="9"/>
  <c r="AP54" i="9"/>
  <c r="FB55" i="9"/>
  <c r="FC55" i="9" s="1"/>
  <c r="EZ55" i="9"/>
  <c r="EY56" i="9"/>
  <c r="FM55" i="9"/>
  <c r="FN55" i="9" s="1"/>
  <c r="FK55" i="9"/>
  <c r="AO55" i="9"/>
  <c r="FG57" i="9"/>
  <c r="FL57" i="9" s="1"/>
  <c r="FR57" i="9"/>
  <c r="FW57" i="9" s="1"/>
  <c r="EV57" i="9"/>
  <c r="FA57" i="9" s="1"/>
  <c r="FS57" i="9"/>
  <c r="FT57" i="9" s="1"/>
  <c r="FH57" i="9"/>
  <c r="FI57" i="9" s="1"/>
  <c r="EW57" i="9"/>
  <c r="EX57" i="9" s="1"/>
  <c r="FJ56" i="9"/>
  <c r="EO55" i="9"/>
  <c r="EQ55" i="9"/>
  <c r="BC54" i="9"/>
  <c r="ER54" i="9"/>
  <c r="EF54" i="9"/>
  <c r="EG54" i="9" s="1"/>
  <c r="BA54" i="9" s="1"/>
  <c r="ED54" i="9"/>
  <c r="AB54" i="9"/>
  <c r="Z55" i="9"/>
  <c r="AJ52" i="9"/>
  <c r="AH49" i="9"/>
  <c r="CM56" i="9"/>
  <c r="CV56" i="9"/>
  <c r="W56" i="9" s="1"/>
  <c r="AI55" i="9"/>
  <c r="AK55" i="9"/>
  <c r="DL56" i="9"/>
  <c r="DU55" i="9"/>
  <c r="AY55" i="9" s="1"/>
  <c r="AH35" i="9"/>
  <c r="AU49" i="9"/>
  <c r="V49" i="9"/>
  <c r="DT56" i="9"/>
  <c r="BR56" i="9"/>
  <c r="BJ58" i="9"/>
  <c r="EK57" i="9"/>
  <c r="EP57" i="9" s="1"/>
  <c r="DZ57" i="9"/>
  <c r="EA57" i="9" s="1"/>
  <c r="BP57" i="9"/>
  <c r="BQ57" i="9" s="1"/>
  <c r="EL57" i="9"/>
  <c r="EM57" i="9" s="1"/>
  <c r="DI57" i="9"/>
  <c r="CX57" i="9"/>
  <c r="CS57" i="9"/>
  <c r="BK57" i="9"/>
  <c r="BL57" i="9" s="1"/>
  <c r="AT57" i="9"/>
  <c r="U57" i="9"/>
  <c r="DQ57" i="9"/>
  <c r="CT57" i="9"/>
  <c r="CU57" i="9" s="1"/>
  <c r="DR57" i="9"/>
  <c r="DS57" i="9" s="1"/>
  <c r="DJ57" i="9"/>
  <c r="DK57" i="9" s="1"/>
  <c r="CY57" i="9"/>
  <c r="CZ57" i="9" s="1"/>
  <c r="DY57" i="9"/>
  <c r="BO57" i="9"/>
  <c r="BW54" i="9"/>
  <c r="BX53" i="9"/>
  <c r="BY53" i="9" s="1"/>
  <c r="DA56" i="9"/>
  <c r="DE52" i="9"/>
  <c r="AW52" i="9" s="1"/>
  <c r="X52" i="9"/>
  <c r="DM55" i="9"/>
  <c r="AX55" i="9" s="1"/>
  <c r="Y55" i="9"/>
  <c r="AV55" i="9"/>
  <c r="W55" i="9"/>
  <c r="CE36" i="9"/>
  <c r="CF36" i="9" s="1"/>
  <c r="CG36" i="9" s="1"/>
  <c r="EE55" i="9"/>
  <c r="EC55" i="9"/>
  <c r="AZ55" i="9" s="1"/>
  <c r="AA55" i="9"/>
  <c r="CI57" i="9"/>
  <c r="CJ57" i="9" s="1"/>
  <c r="CL57" i="9" s="1"/>
  <c r="BV58" i="9"/>
  <c r="CC52" i="9"/>
  <c r="CD51" i="9"/>
  <c r="AU35" i="9"/>
  <c r="V35" i="9"/>
  <c r="CE37" i="9"/>
  <c r="CF37" i="9" s="1"/>
  <c r="CG37" i="9" s="1"/>
  <c r="DB54" i="9"/>
  <c r="DC53" i="9"/>
  <c r="DD53" i="9" s="1"/>
  <c r="CE50" i="9"/>
  <c r="CF50" i="9" s="1"/>
  <c r="CG50" i="9" s="1"/>
  <c r="EN56" i="9"/>
  <c r="EB56" i="9"/>
  <c r="FR58" i="9" l="1"/>
  <c r="FW58" i="9" s="1"/>
  <c r="FG58" i="9"/>
  <c r="FL58" i="9" s="1"/>
  <c r="EV58" i="9"/>
  <c r="FA58" i="9" s="1"/>
  <c r="FS58" i="9"/>
  <c r="FT58" i="9" s="1"/>
  <c r="FH58" i="9"/>
  <c r="FI58" i="9" s="1"/>
  <c r="EW58" i="9"/>
  <c r="EX58" i="9" s="1"/>
  <c r="EY57" i="9"/>
  <c r="FM56" i="9"/>
  <c r="FN56" i="9" s="1"/>
  <c r="FK56" i="9"/>
  <c r="FB56" i="9"/>
  <c r="FC56" i="9" s="1"/>
  <c r="EZ56" i="9"/>
  <c r="FY55" i="9"/>
  <c r="AD55" i="9"/>
  <c r="BC55" i="9" s="1"/>
  <c r="AP55" i="9"/>
  <c r="FU57" i="9"/>
  <c r="AC56" i="9"/>
  <c r="BB56" i="9" s="1"/>
  <c r="FV56" i="9"/>
  <c r="FX56" i="9"/>
  <c r="FJ57" i="9"/>
  <c r="AI56" i="9"/>
  <c r="EO56" i="9"/>
  <c r="EQ56" i="9"/>
  <c r="ER55" i="9"/>
  <c r="DM56" i="9"/>
  <c r="AX56" i="9" s="1"/>
  <c r="AV56" i="9"/>
  <c r="AK56" i="9"/>
  <c r="AH36" i="9"/>
  <c r="DT57" i="9"/>
  <c r="Y56" i="9"/>
  <c r="AJ53" i="9"/>
  <c r="CM57" i="9"/>
  <c r="EB57" i="9"/>
  <c r="AM57" i="9" s="1"/>
  <c r="AL56" i="9"/>
  <c r="AN55" i="9"/>
  <c r="AH50" i="9"/>
  <c r="BR57" i="9"/>
  <c r="AM56" i="9"/>
  <c r="AH37" i="9"/>
  <c r="CV57" i="9"/>
  <c r="W57" i="9" s="1"/>
  <c r="EN57" i="9"/>
  <c r="AU50" i="9"/>
  <c r="V50" i="9"/>
  <c r="AU36" i="9"/>
  <c r="V36" i="9"/>
  <c r="AU37" i="9"/>
  <c r="V37" i="9"/>
  <c r="DA57" i="9"/>
  <c r="DE53" i="9"/>
  <c r="AW53" i="9" s="1"/>
  <c r="X53" i="9"/>
  <c r="CE51" i="9"/>
  <c r="CF51" i="9" s="1"/>
  <c r="CG51" i="9" s="1"/>
  <c r="BV59" i="9"/>
  <c r="CI58" i="9"/>
  <c r="CJ58" i="9" s="1"/>
  <c r="CL58" i="9" s="1"/>
  <c r="BW55" i="9"/>
  <c r="BX54" i="9"/>
  <c r="BY54" i="9" s="1"/>
  <c r="EE56" i="9"/>
  <c r="EC56" i="9"/>
  <c r="AZ56" i="9" s="1"/>
  <c r="AA56" i="9"/>
  <c r="DB55" i="9"/>
  <c r="DC54" i="9"/>
  <c r="DD54" i="9" s="1"/>
  <c r="CC53" i="9"/>
  <c r="CD52" i="9"/>
  <c r="ED55" i="9"/>
  <c r="EF55" i="9"/>
  <c r="EG55" i="9" s="1"/>
  <c r="BA55" i="9" s="1"/>
  <c r="AB55" i="9"/>
  <c r="DQ58" i="9"/>
  <c r="DJ58" i="9"/>
  <c r="DK58" i="9" s="1"/>
  <c r="DY58" i="9"/>
  <c r="DR58" i="9"/>
  <c r="DS58" i="9" s="1"/>
  <c r="BJ59" i="9"/>
  <c r="EK58" i="9"/>
  <c r="EP58" i="9" s="1"/>
  <c r="DZ58" i="9"/>
  <c r="EA58" i="9" s="1"/>
  <c r="BP58" i="9"/>
  <c r="BQ58" i="9" s="1"/>
  <c r="EL58" i="9"/>
  <c r="EM58" i="9" s="1"/>
  <c r="DI58" i="9"/>
  <c r="CX58" i="9"/>
  <c r="CS58" i="9"/>
  <c r="BK58" i="9"/>
  <c r="BL58" i="9" s="1"/>
  <c r="AT58" i="9"/>
  <c r="U58" i="9"/>
  <c r="CT58" i="9"/>
  <c r="CU58" i="9" s="1"/>
  <c r="CY58" i="9"/>
  <c r="CZ58" i="9" s="1"/>
  <c r="BO58" i="9"/>
  <c r="Z56" i="9"/>
  <c r="DU56" i="9"/>
  <c r="AY56" i="9" s="1"/>
  <c r="DL57" i="9"/>
  <c r="AK57" i="9" s="1"/>
  <c r="FG59" i="9" l="1"/>
  <c r="FL59" i="9" s="1"/>
  <c r="FR59" i="9"/>
  <c r="FW59" i="9" s="1"/>
  <c r="EV59" i="9"/>
  <c r="FA59" i="9" s="1"/>
  <c r="FS59" i="9"/>
  <c r="FT59" i="9" s="1"/>
  <c r="FH59" i="9"/>
  <c r="FI59" i="9" s="1"/>
  <c r="EW59" i="9"/>
  <c r="EX59" i="9" s="1"/>
  <c r="FM57" i="9"/>
  <c r="FN57" i="9" s="1"/>
  <c r="FK57" i="9"/>
  <c r="AC57" i="9"/>
  <c r="BB57" i="9" s="1"/>
  <c r="FV57" i="9"/>
  <c r="FX57" i="9"/>
  <c r="FB57" i="9"/>
  <c r="FC57" i="9" s="1"/>
  <c r="EZ57" i="9"/>
  <c r="AO57" i="9"/>
  <c r="FU58" i="9"/>
  <c r="FJ58" i="9"/>
  <c r="FY56" i="9"/>
  <c r="AD56" i="9"/>
  <c r="BC56" i="9" s="1"/>
  <c r="AP56" i="9"/>
  <c r="EY58" i="9"/>
  <c r="EC57" i="9"/>
  <c r="AZ57" i="9" s="1"/>
  <c r="EO57" i="9"/>
  <c r="EQ57" i="9"/>
  <c r="ER56" i="9"/>
  <c r="Z57" i="9"/>
  <c r="AA57" i="9"/>
  <c r="EE57" i="9"/>
  <c r="AH51" i="9"/>
  <c r="DU57" i="9"/>
  <c r="AY57" i="9" s="1"/>
  <c r="AV57" i="9"/>
  <c r="AJ54" i="9"/>
  <c r="AN56" i="9"/>
  <c r="AL57" i="9"/>
  <c r="AI57" i="9"/>
  <c r="AU51" i="9"/>
  <c r="V51" i="9"/>
  <c r="EN58" i="9"/>
  <c r="CM58" i="9"/>
  <c r="CV58" i="9"/>
  <c r="DA58" i="9"/>
  <c r="ED56" i="9"/>
  <c r="AB56" i="9"/>
  <c r="EF56" i="9"/>
  <c r="EG56" i="9" s="1"/>
  <c r="BA56" i="9" s="1"/>
  <c r="DQ59" i="9"/>
  <c r="DJ59" i="9"/>
  <c r="DK59" i="9" s="1"/>
  <c r="CY59" i="9"/>
  <c r="CZ59" i="9" s="1"/>
  <c r="CT59" i="9"/>
  <c r="CU59" i="9" s="1"/>
  <c r="DY59" i="9"/>
  <c r="DR59" i="9"/>
  <c r="DS59" i="9" s="1"/>
  <c r="BO59" i="9"/>
  <c r="BJ60" i="9"/>
  <c r="EK59" i="9"/>
  <c r="EP59" i="9" s="1"/>
  <c r="DZ59" i="9"/>
  <c r="EA59" i="9" s="1"/>
  <c r="BP59" i="9"/>
  <c r="BQ59" i="9" s="1"/>
  <c r="EL59" i="9"/>
  <c r="EM59" i="9" s="1"/>
  <c r="DI59" i="9"/>
  <c r="CX59" i="9"/>
  <c r="CS59" i="9"/>
  <c r="BK59" i="9"/>
  <c r="BL59" i="9" s="1"/>
  <c r="AT59" i="9"/>
  <c r="U59" i="9"/>
  <c r="CC54" i="9"/>
  <c r="CD53" i="9"/>
  <c r="EB58" i="9"/>
  <c r="DT58" i="9"/>
  <c r="AL58" i="9" s="1"/>
  <c r="DM57" i="9"/>
  <c r="AX57" i="9" s="1"/>
  <c r="Y57" i="9"/>
  <c r="DE54" i="9"/>
  <c r="AW54" i="9" s="1"/>
  <c r="X54" i="9"/>
  <c r="CE52" i="9"/>
  <c r="CF52" i="9" s="1"/>
  <c r="CG52" i="9" s="1"/>
  <c r="BW56" i="9"/>
  <c r="BX55" i="9"/>
  <c r="BY55" i="9" s="1"/>
  <c r="BR58" i="9"/>
  <c r="DL58" i="9"/>
  <c r="AK58" i="9" s="1"/>
  <c r="DB56" i="9"/>
  <c r="DC55" i="9"/>
  <c r="DD55" i="9" s="1"/>
  <c r="BV60" i="9"/>
  <c r="CI59" i="9"/>
  <c r="CJ59" i="9" s="1"/>
  <c r="CL59" i="9" s="1"/>
  <c r="AC58" i="9" l="1"/>
  <c r="BB58" i="9" s="1"/>
  <c r="FV58" i="9"/>
  <c r="FX58" i="9"/>
  <c r="FY57" i="9"/>
  <c r="AD57" i="9"/>
  <c r="BC57" i="9" s="1"/>
  <c r="AP57" i="9"/>
  <c r="AO58" i="9"/>
  <c r="FB58" i="9"/>
  <c r="FC58" i="9" s="1"/>
  <c r="EZ58" i="9"/>
  <c r="FM58" i="9"/>
  <c r="FN58" i="9" s="1"/>
  <c r="FK58" i="9"/>
  <c r="FU59" i="9"/>
  <c r="FR60" i="9"/>
  <c r="FW60" i="9" s="1"/>
  <c r="EV60" i="9"/>
  <c r="FA60" i="9" s="1"/>
  <c r="FG60" i="9"/>
  <c r="FL60" i="9" s="1"/>
  <c r="FS60" i="9"/>
  <c r="FT60" i="9" s="1"/>
  <c r="EW60" i="9"/>
  <c r="EX60" i="9" s="1"/>
  <c r="FH60" i="9"/>
  <c r="FI60" i="9" s="1"/>
  <c r="FJ59" i="9"/>
  <c r="AO59" i="9"/>
  <c r="EY59" i="9"/>
  <c r="EO58" i="9"/>
  <c r="EQ58" i="9"/>
  <c r="ER57" i="9"/>
  <c r="EF57" i="9"/>
  <c r="EG57" i="9" s="1"/>
  <c r="BA57" i="9" s="1"/>
  <c r="ED57" i="9"/>
  <c r="AB57" i="9"/>
  <c r="AN57" i="9"/>
  <c r="AM58" i="9"/>
  <c r="AH52" i="9"/>
  <c r="AJ55" i="9"/>
  <c r="AI58" i="9"/>
  <c r="CM59" i="9"/>
  <c r="EN59" i="9"/>
  <c r="DL59" i="9"/>
  <c r="AU52" i="9"/>
  <c r="V52" i="9"/>
  <c r="DA59" i="9"/>
  <c r="EB59" i="9"/>
  <c r="DB57" i="9"/>
  <c r="DC56" i="9"/>
  <c r="DD56" i="9" s="1"/>
  <c r="CC55" i="9"/>
  <c r="CD54" i="9"/>
  <c r="BR59" i="9"/>
  <c r="DT59" i="9"/>
  <c r="DE55" i="9"/>
  <c r="AW55" i="9" s="1"/>
  <c r="X55" i="9"/>
  <c r="DM58" i="9"/>
  <c r="AX58" i="9" s="1"/>
  <c r="Y58" i="9"/>
  <c r="CE53" i="9"/>
  <c r="CF53" i="9" s="1"/>
  <c r="CG53" i="9" s="1"/>
  <c r="DQ60" i="9"/>
  <c r="DJ60" i="9"/>
  <c r="DK60" i="9" s="1"/>
  <c r="CY60" i="9"/>
  <c r="CZ60" i="9" s="1"/>
  <c r="CT60" i="9"/>
  <c r="CU60" i="9" s="1"/>
  <c r="DY60" i="9"/>
  <c r="DR60" i="9"/>
  <c r="DS60" i="9" s="1"/>
  <c r="BO60" i="9"/>
  <c r="BJ61" i="9"/>
  <c r="EK60" i="9"/>
  <c r="EP60" i="9" s="1"/>
  <c r="DZ60" i="9"/>
  <c r="EA60" i="9" s="1"/>
  <c r="BP60" i="9"/>
  <c r="BQ60" i="9" s="1"/>
  <c r="EL60" i="9"/>
  <c r="EM60" i="9" s="1"/>
  <c r="DI60" i="9"/>
  <c r="CX60" i="9"/>
  <c r="CS60" i="9"/>
  <c r="BK60" i="9"/>
  <c r="BL60" i="9" s="1"/>
  <c r="AT60" i="9"/>
  <c r="U60" i="9"/>
  <c r="CV59" i="9"/>
  <c r="AI59" i="9" s="1"/>
  <c r="BW57" i="9"/>
  <c r="BX56" i="9"/>
  <c r="BY56" i="9" s="1"/>
  <c r="DU58" i="9"/>
  <c r="AY58" i="9" s="1"/>
  <c r="Z58" i="9"/>
  <c r="BV61" i="9"/>
  <c r="CI60" i="9"/>
  <c r="CJ60" i="9" s="1"/>
  <c r="CL60" i="9" s="1"/>
  <c r="EC58" i="9"/>
  <c r="AZ58" i="9" s="1"/>
  <c r="EE58" i="9"/>
  <c r="AA58" i="9"/>
  <c r="AV58" i="9"/>
  <c r="W58" i="9"/>
  <c r="FG61" i="9" l="1"/>
  <c r="FL61" i="9" s="1"/>
  <c r="FR61" i="9"/>
  <c r="FW61" i="9" s="1"/>
  <c r="EV61" i="9"/>
  <c r="FA61" i="9" s="1"/>
  <c r="FS61" i="9"/>
  <c r="FT61" i="9" s="1"/>
  <c r="FH61" i="9"/>
  <c r="FI61" i="9" s="1"/>
  <c r="EW61" i="9"/>
  <c r="EX61" i="9" s="1"/>
  <c r="EY60" i="9"/>
  <c r="EZ59" i="9"/>
  <c r="FB59" i="9"/>
  <c r="FC59" i="9" s="1"/>
  <c r="FJ60" i="9"/>
  <c r="FM59" i="9"/>
  <c r="FN59" i="9" s="1"/>
  <c r="FK59" i="9"/>
  <c r="FY58" i="9"/>
  <c r="AD58" i="9"/>
  <c r="BC58" i="9" s="1"/>
  <c r="AP58" i="9"/>
  <c r="AC59" i="9"/>
  <c r="BB59" i="9" s="1"/>
  <c r="FV59" i="9"/>
  <c r="FX59" i="9"/>
  <c r="FU60" i="9"/>
  <c r="EO59" i="9"/>
  <c r="EQ59" i="9"/>
  <c r="ER58" i="9"/>
  <c r="AL59" i="9"/>
  <c r="AK59" i="9"/>
  <c r="AH53" i="9"/>
  <c r="EB60" i="9"/>
  <c r="EC60" i="9" s="1"/>
  <c r="AZ60" i="9" s="1"/>
  <c r="DL60" i="9"/>
  <c r="DM60" i="9" s="1"/>
  <c r="AX60" i="9" s="1"/>
  <c r="AM59" i="9"/>
  <c r="AN58" i="9"/>
  <c r="AJ56" i="9"/>
  <c r="EN60" i="9"/>
  <c r="CM60" i="9"/>
  <c r="BR60" i="9"/>
  <c r="AU53" i="9"/>
  <c r="V53" i="9"/>
  <c r="DA60" i="9"/>
  <c r="CC56" i="9"/>
  <c r="CD55" i="9"/>
  <c r="EF58" i="9"/>
  <c r="EG58" i="9" s="1"/>
  <c r="BA58" i="9" s="1"/>
  <c r="ED58" i="9"/>
  <c r="AB58" i="9"/>
  <c r="BV62" i="9"/>
  <c r="CI61" i="9"/>
  <c r="CJ61" i="9" s="1"/>
  <c r="CL61" i="9" s="1"/>
  <c r="CE54" i="9"/>
  <c r="CF54" i="9" s="1"/>
  <c r="CG54" i="9" s="1"/>
  <c r="EC59" i="9"/>
  <c r="AZ59" i="9" s="1"/>
  <c r="AA59" i="9"/>
  <c r="EE59" i="9"/>
  <c r="DM59" i="9"/>
  <c r="AX59" i="9" s="1"/>
  <c r="Y59" i="9"/>
  <c r="CV60" i="9"/>
  <c r="AV59" i="9"/>
  <c r="W59" i="9"/>
  <c r="DB58" i="9"/>
  <c r="DC57" i="9"/>
  <c r="DD57" i="9" s="1"/>
  <c r="DT60" i="9"/>
  <c r="BW58" i="9"/>
  <c r="BX57" i="9"/>
  <c r="BY57" i="9" s="1"/>
  <c r="DQ61" i="9"/>
  <c r="DJ61" i="9"/>
  <c r="DK61" i="9" s="1"/>
  <c r="CY61" i="9"/>
  <c r="CZ61" i="9" s="1"/>
  <c r="CT61" i="9"/>
  <c r="CU61" i="9" s="1"/>
  <c r="DY61" i="9"/>
  <c r="DR61" i="9"/>
  <c r="DS61" i="9" s="1"/>
  <c r="BO61" i="9"/>
  <c r="BJ62" i="9"/>
  <c r="EK61" i="9"/>
  <c r="EP61" i="9" s="1"/>
  <c r="DZ61" i="9"/>
  <c r="EA61" i="9" s="1"/>
  <c r="BP61" i="9"/>
  <c r="BQ61" i="9" s="1"/>
  <c r="EL61" i="9"/>
  <c r="EM61" i="9" s="1"/>
  <c r="DI61" i="9"/>
  <c r="CX61" i="9"/>
  <c r="CS61" i="9"/>
  <c r="BK61" i="9"/>
  <c r="BL61" i="9" s="1"/>
  <c r="AT61" i="9"/>
  <c r="U61" i="9"/>
  <c r="DU59" i="9"/>
  <c r="AY59" i="9" s="1"/>
  <c r="Z59" i="9"/>
  <c r="DE56" i="9"/>
  <c r="AW56" i="9" s="1"/>
  <c r="X56" i="9"/>
  <c r="FR62" i="9" l="1"/>
  <c r="FW62" i="9" s="1"/>
  <c r="FG62" i="9"/>
  <c r="FL62" i="9" s="1"/>
  <c r="EV62" i="9"/>
  <c r="FA62" i="9" s="1"/>
  <c r="FS62" i="9"/>
  <c r="FT62" i="9" s="1"/>
  <c r="FH62" i="9"/>
  <c r="FI62" i="9" s="1"/>
  <c r="EW62" i="9"/>
  <c r="EX62" i="9" s="1"/>
  <c r="AC60" i="9"/>
  <c r="FV60" i="9"/>
  <c r="FX60" i="9"/>
  <c r="EZ60" i="9"/>
  <c r="FB60" i="9"/>
  <c r="FC60" i="9" s="1"/>
  <c r="AO60" i="9"/>
  <c r="FU61" i="9"/>
  <c r="AO61" i="9" s="1"/>
  <c r="FJ61" i="9"/>
  <c r="FY59" i="9"/>
  <c r="AD59" i="9"/>
  <c r="BC59" i="9" s="1"/>
  <c r="AP59" i="9"/>
  <c r="FM60" i="9"/>
  <c r="FN60" i="9" s="1"/>
  <c r="FK60" i="9"/>
  <c r="EY61" i="9"/>
  <c r="Y60" i="9"/>
  <c r="EO60" i="9"/>
  <c r="EQ60" i="9"/>
  <c r="BB60" i="9"/>
  <c r="ER59" i="9"/>
  <c r="EB61" i="9"/>
  <c r="EC61" i="9" s="1"/>
  <c r="AZ61" i="9" s="1"/>
  <c r="AL60" i="9"/>
  <c r="AK60" i="9"/>
  <c r="AH54" i="9"/>
  <c r="AJ57" i="9"/>
  <c r="AN59" i="9"/>
  <c r="AA60" i="9"/>
  <c r="AM60" i="9"/>
  <c r="BR61" i="9"/>
  <c r="DL61" i="9"/>
  <c r="EE60" i="9"/>
  <c r="EF60" i="9" s="1"/>
  <c r="EG60" i="9" s="1"/>
  <c r="BA60" i="9" s="1"/>
  <c r="AI60" i="9"/>
  <c r="EN61" i="9"/>
  <c r="DQ62" i="9"/>
  <c r="DJ62" i="9"/>
  <c r="DK62" i="9" s="1"/>
  <c r="CY62" i="9"/>
  <c r="CZ62" i="9" s="1"/>
  <c r="CT62" i="9"/>
  <c r="CU62" i="9" s="1"/>
  <c r="DY62" i="9"/>
  <c r="DR62" i="9"/>
  <c r="DS62" i="9" s="1"/>
  <c r="BO62" i="9"/>
  <c r="BJ63" i="9"/>
  <c r="EK62" i="9"/>
  <c r="EP62" i="9" s="1"/>
  <c r="DZ62" i="9"/>
  <c r="EA62" i="9" s="1"/>
  <c r="BP62" i="9"/>
  <c r="BQ62" i="9" s="1"/>
  <c r="EL62" i="9"/>
  <c r="EM62" i="9" s="1"/>
  <c r="DI62" i="9"/>
  <c r="CX62" i="9"/>
  <c r="CS62" i="9"/>
  <c r="BK62" i="9"/>
  <c r="BL62" i="9" s="1"/>
  <c r="AT62" i="9"/>
  <c r="U62" i="9"/>
  <c r="DU60" i="9"/>
  <c r="AY60" i="9" s="1"/>
  <c r="Z60" i="9"/>
  <c r="AU54" i="9"/>
  <c r="V54" i="9"/>
  <c r="CC57" i="9"/>
  <c r="CD56" i="9"/>
  <c r="CM61" i="9"/>
  <c r="DA61" i="9"/>
  <c r="CE55" i="9"/>
  <c r="CF55" i="9" s="1"/>
  <c r="CG55" i="9" s="1"/>
  <c r="BW59" i="9"/>
  <c r="BX58" i="9"/>
  <c r="BY58" i="9" s="1"/>
  <c r="DB59" i="9"/>
  <c r="DC58" i="9"/>
  <c r="DD58" i="9" s="1"/>
  <c r="AV60" i="9"/>
  <c r="W60" i="9"/>
  <c r="BV63" i="9"/>
  <c r="CI62" i="9"/>
  <c r="CJ62" i="9" s="1"/>
  <c r="CL62" i="9" s="1"/>
  <c r="CV61" i="9"/>
  <c r="DE57" i="9"/>
  <c r="AW57" i="9" s="1"/>
  <c r="X57" i="9"/>
  <c r="EF59" i="9"/>
  <c r="EG59" i="9" s="1"/>
  <c r="BA59" i="9" s="1"/>
  <c r="ED59" i="9"/>
  <c r="AB59" i="9"/>
  <c r="DT61" i="9"/>
  <c r="FG63" i="9" l="1"/>
  <c r="FL63" i="9" s="1"/>
  <c r="FR63" i="9"/>
  <c r="FW63" i="9" s="1"/>
  <c r="EV63" i="9"/>
  <c r="FA63" i="9" s="1"/>
  <c r="FS63" i="9"/>
  <c r="FT63" i="9" s="1"/>
  <c r="FH63" i="9"/>
  <c r="FI63" i="9" s="1"/>
  <c r="EW63" i="9"/>
  <c r="EX63" i="9" s="1"/>
  <c r="FY60" i="9"/>
  <c r="AD60" i="9"/>
  <c r="BC60" i="9" s="1"/>
  <c r="AP60" i="9"/>
  <c r="FJ62" i="9"/>
  <c r="EZ61" i="9"/>
  <c r="FB61" i="9"/>
  <c r="FC61" i="9" s="1"/>
  <c r="EY62" i="9"/>
  <c r="AC61" i="9"/>
  <c r="FV61" i="9"/>
  <c r="FX61" i="9"/>
  <c r="FM61" i="9"/>
  <c r="FN61" i="9" s="1"/>
  <c r="FK61" i="9"/>
  <c r="FU62" i="9"/>
  <c r="EO61" i="9"/>
  <c r="EQ61" i="9"/>
  <c r="BB61" i="9"/>
  <c r="ER60" i="9"/>
  <c r="AK61" i="9"/>
  <c r="AM61" i="9"/>
  <c r="EE61" i="9"/>
  <c r="AN61" i="9" s="1"/>
  <c r="AA61" i="9"/>
  <c r="ED60" i="9"/>
  <c r="AB60" i="9"/>
  <c r="Y61" i="9"/>
  <c r="DM61" i="9"/>
  <c r="AX61" i="9" s="1"/>
  <c r="AJ58" i="9"/>
  <c r="AH55" i="9"/>
  <c r="AL61" i="9"/>
  <c r="BR62" i="9"/>
  <c r="AI61" i="9"/>
  <c r="AN60" i="9"/>
  <c r="DL62" i="9"/>
  <c r="AU55" i="9"/>
  <c r="V55" i="9"/>
  <c r="EN62" i="9"/>
  <c r="EB62" i="9"/>
  <c r="BW60" i="9"/>
  <c r="BX59" i="9"/>
  <c r="BY59" i="9" s="1"/>
  <c r="CC58" i="9"/>
  <c r="CD57" i="9"/>
  <c r="DQ63" i="9"/>
  <c r="DJ63" i="9"/>
  <c r="DK63" i="9" s="1"/>
  <c r="CY63" i="9"/>
  <c r="CZ63" i="9" s="1"/>
  <c r="CT63" i="9"/>
  <c r="CU63" i="9" s="1"/>
  <c r="DY63" i="9"/>
  <c r="DR63" i="9"/>
  <c r="DS63" i="9" s="1"/>
  <c r="BO63" i="9"/>
  <c r="BJ64" i="9"/>
  <c r="EK63" i="9"/>
  <c r="EP63" i="9" s="1"/>
  <c r="DZ63" i="9"/>
  <c r="EA63" i="9" s="1"/>
  <c r="BP63" i="9"/>
  <c r="BQ63" i="9" s="1"/>
  <c r="EL63" i="9"/>
  <c r="EM63" i="9" s="1"/>
  <c r="DI63" i="9"/>
  <c r="CX63" i="9"/>
  <c r="CS63" i="9"/>
  <c r="BK63" i="9"/>
  <c r="BL63" i="9" s="1"/>
  <c r="AT63" i="9"/>
  <c r="U63" i="9"/>
  <c r="CM62" i="9"/>
  <c r="DU61" i="9"/>
  <c r="AY61" i="9" s="1"/>
  <c r="Z61" i="9"/>
  <c r="AV61" i="9"/>
  <c r="W61" i="9"/>
  <c r="CE56" i="9"/>
  <c r="CF56" i="9" s="1"/>
  <c r="CG56" i="9" s="1"/>
  <c r="DA62" i="9"/>
  <c r="BV64" i="9"/>
  <c r="CI63" i="9"/>
  <c r="CJ63" i="9" s="1"/>
  <c r="CL63" i="9" s="1"/>
  <c r="DB60" i="9"/>
  <c r="DC59" i="9"/>
  <c r="DD59" i="9" s="1"/>
  <c r="CV62" i="9"/>
  <c r="AI62" i="9" s="1"/>
  <c r="DE58" i="9"/>
  <c r="AW58" i="9" s="1"/>
  <c r="X58" i="9"/>
  <c r="DT62" i="9"/>
  <c r="FR64" i="9" l="1"/>
  <c r="FW64" i="9" s="1"/>
  <c r="EV64" i="9"/>
  <c r="FA64" i="9" s="1"/>
  <c r="FG64" i="9"/>
  <c r="FL64" i="9" s="1"/>
  <c r="FS64" i="9"/>
  <c r="FT64" i="9" s="1"/>
  <c r="FH64" i="9"/>
  <c r="FI64" i="9" s="1"/>
  <c r="EW64" i="9"/>
  <c r="EX64" i="9" s="1"/>
  <c r="AC62" i="9"/>
  <c r="FV62" i="9"/>
  <c r="FX62" i="9"/>
  <c r="AO62" i="9"/>
  <c r="FY61" i="9"/>
  <c r="AD61" i="9"/>
  <c r="AP61" i="9"/>
  <c r="FU63" i="9"/>
  <c r="AO63" i="9" s="1"/>
  <c r="FB62" i="9"/>
  <c r="FC62" i="9" s="1"/>
  <c r="EZ62" i="9"/>
  <c r="FJ63" i="9"/>
  <c r="FM62" i="9"/>
  <c r="FN62" i="9" s="1"/>
  <c r="FK62" i="9"/>
  <c r="EY63" i="9"/>
  <c r="EO62" i="9"/>
  <c r="EQ62" i="9"/>
  <c r="BB62" i="9"/>
  <c r="BC61" i="9"/>
  <c r="ER61" i="9"/>
  <c r="ED61" i="9"/>
  <c r="AB61" i="9"/>
  <c r="EF61" i="9"/>
  <c r="EG61" i="9" s="1"/>
  <c r="BA61" i="9" s="1"/>
  <c r="AK62" i="9"/>
  <c r="AL62" i="9"/>
  <c r="AJ59" i="9"/>
  <c r="AH56" i="9"/>
  <c r="AM62" i="9"/>
  <c r="BR63" i="9"/>
  <c r="DL63" i="9"/>
  <c r="AU56" i="9"/>
  <c r="V56" i="9"/>
  <c r="EN63" i="9"/>
  <c r="EB63" i="9"/>
  <c r="DU62" i="9"/>
  <c r="AY62" i="9" s="1"/>
  <c r="Z62" i="9"/>
  <c r="DE59" i="9"/>
  <c r="AW59" i="9" s="1"/>
  <c r="X59" i="9"/>
  <c r="BV65" i="9"/>
  <c r="CI64" i="9"/>
  <c r="CJ64" i="9" s="1"/>
  <c r="CL64" i="9" s="1"/>
  <c r="DQ64" i="9"/>
  <c r="DJ64" i="9"/>
  <c r="DK64" i="9" s="1"/>
  <c r="CY64" i="9"/>
  <c r="CZ64" i="9" s="1"/>
  <c r="CT64" i="9"/>
  <c r="CU64" i="9" s="1"/>
  <c r="DY64" i="9"/>
  <c r="DR64" i="9"/>
  <c r="DS64" i="9" s="1"/>
  <c r="BO64" i="9"/>
  <c r="BJ65" i="9"/>
  <c r="EK64" i="9"/>
  <c r="EP64" i="9" s="1"/>
  <c r="DZ64" i="9"/>
  <c r="EA64" i="9" s="1"/>
  <c r="BP64" i="9"/>
  <c r="BQ64" i="9" s="1"/>
  <c r="EL64" i="9"/>
  <c r="EM64" i="9" s="1"/>
  <c r="DI64" i="9"/>
  <c r="CX64" i="9"/>
  <c r="CS64" i="9"/>
  <c r="BK64" i="9"/>
  <c r="BL64" i="9" s="1"/>
  <c r="AT64" i="9"/>
  <c r="U64" i="9"/>
  <c r="BW61" i="9"/>
  <c r="BX60" i="9"/>
  <c r="BY60" i="9" s="1"/>
  <c r="DM62" i="9"/>
  <c r="AX62" i="9" s="1"/>
  <c r="Y62" i="9"/>
  <c r="DA63" i="9"/>
  <c r="AV62" i="9"/>
  <c r="W62" i="9"/>
  <c r="CC59" i="9"/>
  <c r="CD58" i="9"/>
  <c r="CM63" i="9"/>
  <c r="CV63" i="9"/>
  <c r="AI63" i="9" s="1"/>
  <c r="DB61" i="9"/>
  <c r="DC60" i="9"/>
  <c r="DD60" i="9" s="1"/>
  <c r="CE57" i="9"/>
  <c r="CF57" i="9" s="1"/>
  <c r="CG57" i="9" s="1"/>
  <c r="EC62" i="9"/>
  <c r="AZ62" i="9" s="1"/>
  <c r="AA62" i="9"/>
  <c r="EE62" i="9"/>
  <c r="DT63" i="9"/>
  <c r="FY62" i="9" l="1"/>
  <c r="AD62" i="9"/>
  <c r="AP62" i="9"/>
  <c r="FJ64" i="9"/>
  <c r="FB63" i="9"/>
  <c r="FC63" i="9" s="1"/>
  <c r="EZ63" i="9"/>
  <c r="EY64" i="9"/>
  <c r="FM63" i="9"/>
  <c r="FN63" i="9" s="1"/>
  <c r="FK63" i="9"/>
  <c r="FG65" i="9"/>
  <c r="FL65" i="9" s="1"/>
  <c r="FR65" i="9"/>
  <c r="FW65" i="9" s="1"/>
  <c r="EV65" i="9"/>
  <c r="FA65" i="9" s="1"/>
  <c r="FS65" i="9"/>
  <c r="FT65" i="9" s="1"/>
  <c r="EW65" i="9"/>
  <c r="EX65" i="9" s="1"/>
  <c r="FH65" i="9"/>
  <c r="FI65" i="9" s="1"/>
  <c r="AC63" i="9"/>
  <c r="BB63" i="9" s="1"/>
  <c r="FV63" i="9"/>
  <c r="FX63" i="9"/>
  <c r="FU64" i="9"/>
  <c r="EO63" i="9"/>
  <c r="EQ63" i="9"/>
  <c r="BC62" i="9"/>
  <c r="ER62" i="9"/>
  <c r="AK63" i="9"/>
  <c r="AH57" i="9"/>
  <c r="AL63" i="9"/>
  <c r="AM63" i="9"/>
  <c r="AN62" i="9"/>
  <c r="AJ60" i="9"/>
  <c r="EN64" i="9"/>
  <c r="CV64" i="9"/>
  <c r="AU57" i="9"/>
  <c r="V57" i="9"/>
  <c r="DE60" i="9"/>
  <c r="AW60" i="9" s="1"/>
  <c r="X60" i="9"/>
  <c r="CE58" i="9"/>
  <c r="CF58" i="9" s="1"/>
  <c r="CG58" i="9" s="1"/>
  <c r="BW62" i="9"/>
  <c r="BX61" i="9"/>
  <c r="BY61" i="9" s="1"/>
  <c r="EC63" i="9"/>
  <c r="AZ63" i="9" s="1"/>
  <c r="AA63" i="9"/>
  <c r="EE63" i="9"/>
  <c r="BR64" i="9"/>
  <c r="EB64" i="9"/>
  <c r="DT64" i="9"/>
  <c r="CM64" i="9"/>
  <c r="EF62" i="9"/>
  <c r="EG62" i="9" s="1"/>
  <c r="BA62" i="9" s="1"/>
  <c r="ED62" i="9"/>
  <c r="AB62" i="9"/>
  <c r="DQ65" i="9"/>
  <c r="DJ65" i="9"/>
  <c r="DK65" i="9" s="1"/>
  <c r="CY65" i="9"/>
  <c r="CZ65" i="9" s="1"/>
  <c r="CT65" i="9"/>
  <c r="CU65" i="9" s="1"/>
  <c r="DY65" i="9"/>
  <c r="DR65" i="9"/>
  <c r="DS65" i="9" s="1"/>
  <c r="BO65" i="9"/>
  <c r="BJ66" i="9"/>
  <c r="EK65" i="9"/>
  <c r="EP65" i="9" s="1"/>
  <c r="DZ65" i="9"/>
  <c r="EA65" i="9" s="1"/>
  <c r="BP65" i="9"/>
  <c r="BQ65" i="9" s="1"/>
  <c r="EL65" i="9"/>
  <c r="EM65" i="9" s="1"/>
  <c r="DI65" i="9"/>
  <c r="CX65" i="9"/>
  <c r="CS65" i="9"/>
  <c r="BK65" i="9"/>
  <c r="BL65" i="9" s="1"/>
  <c r="AT65" i="9"/>
  <c r="U65" i="9"/>
  <c r="DM63" i="9"/>
  <c r="AX63" i="9" s="1"/>
  <c r="Y63" i="9"/>
  <c r="DL64" i="9"/>
  <c r="DU63" i="9"/>
  <c r="AY63" i="9" s="1"/>
  <c r="Z63" i="9"/>
  <c r="AV63" i="9"/>
  <c r="W63" i="9"/>
  <c r="DA64" i="9"/>
  <c r="BV66" i="9"/>
  <c r="CI65" i="9"/>
  <c r="CJ65" i="9" s="1"/>
  <c r="CL65" i="9" s="1"/>
  <c r="DB62" i="9"/>
  <c r="DC61" i="9"/>
  <c r="DD61" i="9" s="1"/>
  <c r="CC60" i="9"/>
  <c r="CD59" i="9"/>
  <c r="AC64" i="9" l="1"/>
  <c r="BB64" i="9" s="1"/>
  <c r="FV64" i="9"/>
  <c r="FX64" i="9"/>
  <c r="FJ65" i="9"/>
  <c r="FR66" i="9"/>
  <c r="FW66" i="9" s="1"/>
  <c r="FG66" i="9"/>
  <c r="FL66" i="9" s="1"/>
  <c r="EV66" i="9"/>
  <c r="FA66" i="9" s="1"/>
  <c r="FS66" i="9"/>
  <c r="FT66" i="9" s="1"/>
  <c r="EW66" i="9"/>
  <c r="EX66" i="9" s="1"/>
  <c r="FH66" i="9"/>
  <c r="FI66" i="9" s="1"/>
  <c r="FB64" i="9"/>
  <c r="FC64" i="9" s="1"/>
  <c r="EZ64" i="9"/>
  <c r="FU65" i="9"/>
  <c r="AO65" i="9" s="1"/>
  <c r="FY63" i="9"/>
  <c r="AD63" i="9"/>
  <c r="BC63" i="9" s="1"/>
  <c r="AP63" i="9"/>
  <c r="FM64" i="9"/>
  <c r="FN64" i="9" s="1"/>
  <c r="FK64" i="9"/>
  <c r="EY65" i="9"/>
  <c r="AO64" i="9"/>
  <c r="EO64" i="9"/>
  <c r="EQ64" i="9"/>
  <c r="ER63" i="9"/>
  <c r="AM64" i="9"/>
  <c r="AK64" i="9"/>
  <c r="AI64" i="9"/>
  <c r="AH58" i="9"/>
  <c r="AN63" i="9"/>
  <c r="AL64" i="9"/>
  <c r="EB65" i="9"/>
  <c r="AM65" i="9" s="1"/>
  <c r="AJ61" i="9"/>
  <c r="CM65" i="9"/>
  <c r="DL65" i="9"/>
  <c r="AK65" i="9" s="1"/>
  <c r="EN65" i="9"/>
  <c r="BR65" i="9"/>
  <c r="AU58" i="9"/>
  <c r="V58" i="9"/>
  <c r="DE61" i="9"/>
  <c r="AW61" i="9" s="1"/>
  <c r="X61" i="9"/>
  <c r="CE59" i="9"/>
  <c r="CF59" i="9" s="1"/>
  <c r="CG59" i="9" s="1"/>
  <c r="BV67" i="9"/>
  <c r="CI66" i="9"/>
  <c r="CJ66" i="9" s="1"/>
  <c r="CL66" i="9" s="1"/>
  <c r="DQ66" i="9"/>
  <c r="DJ66" i="9"/>
  <c r="DK66" i="9" s="1"/>
  <c r="CY66" i="9"/>
  <c r="CZ66" i="9" s="1"/>
  <c r="CT66" i="9"/>
  <c r="CU66" i="9" s="1"/>
  <c r="DY66" i="9"/>
  <c r="DR66" i="9"/>
  <c r="DS66" i="9" s="1"/>
  <c r="BO66" i="9"/>
  <c r="BJ67" i="9"/>
  <c r="EK66" i="9"/>
  <c r="EP66" i="9" s="1"/>
  <c r="DZ66" i="9"/>
  <c r="EA66" i="9" s="1"/>
  <c r="BP66" i="9"/>
  <c r="BQ66" i="9" s="1"/>
  <c r="EL66" i="9"/>
  <c r="EM66" i="9" s="1"/>
  <c r="DI66" i="9"/>
  <c r="CX66" i="9"/>
  <c r="CS66" i="9"/>
  <c r="BK66" i="9"/>
  <c r="BL66" i="9" s="1"/>
  <c r="AT66" i="9"/>
  <c r="U66" i="9"/>
  <c r="AV64" i="9"/>
  <c r="W64" i="9"/>
  <c r="DB63" i="9"/>
  <c r="DC62" i="9"/>
  <c r="DD62" i="9" s="1"/>
  <c r="DM64" i="9"/>
  <c r="AX64" i="9" s="1"/>
  <c r="Y64" i="9"/>
  <c r="DA65" i="9"/>
  <c r="EC64" i="9"/>
  <c r="AZ64" i="9" s="1"/>
  <c r="AA64" i="9"/>
  <c r="EE64" i="9"/>
  <c r="DU64" i="9"/>
  <c r="AY64" i="9" s="1"/>
  <c r="Z64" i="9"/>
  <c r="CV65" i="9"/>
  <c r="CC61" i="9"/>
  <c r="CD60" i="9"/>
  <c r="EF63" i="9"/>
  <c r="EG63" i="9" s="1"/>
  <c r="BA63" i="9" s="1"/>
  <c r="ED63" i="9"/>
  <c r="AB63" i="9"/>
  <c r="BW63" i="9"/>
  <c r="BX62" i="9"/>
  <c r="BY62" i="9" s="1"/>
  <c r="DT65" i="9"/>
  <c r="FB65" i="9" l="1"/>
  <c r="FC65" i="9" s="1"/>
  <c r="EZ65" i="9"/>
  <c r="FU66" i="9"/>
  <c r="AC65" i="9"/>
  <c r="BB65" i="9" s="1"/>
  <c r="FV65" i="9"/>
  <c r="FX65" i="9"/>
  <c r="FY64" i="9"/>
  <c r="AD64" i="9"/>
  <c r="BC64" i="9" s="1"/>
  <c r="AP64" i="9"/>
  <c r="EY66" i="9"/>
  <c r="FG67" i="9"/>
  <c r="FL67" i="9" s="1"/>
  <c r="FR67" i="9"/>
  <c r="FW67" i="9" s="1"/>
  <c r="EV67" i="9"/>
  <c r="FA67" i="9" s="1"/>
  <c r="FS67" i="9"/>
  <c r="FT67" i="9" s="1"/>
  <c r="EW67" i="9"/>
  <c r="EX67" i="9" s="1"/>
  <c r="FH67" i="9"/>
  <c r="FI67" i="9" s="1"/>
  <c r="FM65" i="9"/>
  <c r="FN65" i="9" s="1"/>
  <c r="FK65" i="9"/>
  <c r="FJ66" i="9"/>
  <c r="EO65" i="9"/>
  <c r="EQ65" i="9"/>
  <c r="ER64" i="9"/>
  <c r="AA65" i="9"/>
  <c r="DM65" i="9"/>
  <c r="AX65" i="9" s="1"/>
  <c r="EC65" i="9"/>
  <c r="AZ65" i="9" s="1"/>
  <c r="AL65" i="9"/>
  <c r="EE65" i="9"/>
  <c r="Y65" i="9"/>
  <c r="AN64" i="9"/>
  <c r="EB66" i="9"/>
  <c r="EE66" i="9" s="1"/>
  <c r="CM66" i="9"/>
  <c r="AI65" i="9"/>
  <c r="AJ62" i="9"/>
  <c r="AH59" i="9"/>
  <c r="EN66" i="9"/>
  <c r="AU59" i="9"/>
  <c r="V59" i="9"/>
  <c r="BR66" i="9"/>
  <c r="DL66" i="9"/>
  <c r="CE60" i="9"/>
  <c r="CF60" i="9" s="1"/>
  <c r="CG60" i="9" s="1"/>
  <c r="DQ67" i="9"/>
  <c r="DJ67" i="9"/>
  <c r="DK67" i="9" s="1"/>
  <c r="CY67" i="9"/>
  <c r="CZ67" i="9" s="1"/>
  <c r="CT67" i="9"/>
  <c r="CU67" i="9" s="1"/>
  <c r="DY67" i="9"/>
  <c r="DR67" i="9"/>
  <c r="DS67" i="9" s="1"/>
  <c r="BO67" i="9"/>
  <c r="BJ68" i="9"/>
  <c r="EK67" i="9"/>
  <c r="EP67" i="9" s="1"/>
  <c r="DZ67" i="9"/>
  <c r="EA67" i="9" s="1"/>
  <c r="BP67" i="9"/>
  <c r="BQ67" i="9" s="1"/>
  <c r="EL67" i="9"/>
  <c r="EM67" i="9" s="1"/>
  <c r="DI67" i="9"/>
  <c r="CX67" i="9"/>
  <c r="CS67" i="9"/>
  <c r="BK67" i="9"/>
  <c r="BL67" i="9" s="1"/>
  <c r="AT67" i="9"/>
  <c r="U67" i="9"/>
  <c r="BW64" i="9"/>
  <c r="BX63" i="9"/>
  <c r="BY63" i="9" s="1"/>
  <c r="AV65" i="9"/>
  <c r="W65" i="9"/>
  <c r="DB64" i="9"/>
  <c r="DC63" i="9"/>
  <c r="DD63" i="9" s="1"/>
  <c r="DA66" i="9"/>
  <c r="BV68" i="9"/>
  <c r="CI67" i="9"/>
  <c r="CJ67" i="9" s="1"/>
  <c r="CL67" i="9" s="1"/>
  <c r="DE62" i="9"/>
  <c r="AW62" i="9" s="1"/>
  <c r="X62" i="9"/>
  <c r="CV66" i="9"/>
  <c r="DU65" i="9"/>
  <c r="AY65" i="9" s="1"/>
  <c r="Z65" i="9"/>
  <c r="CC62" i="9"/>
  <c r="CD61" i="9"/>
  <c r="EF64" i="9"/>
  <c r="EG64" i="9" s="1"/>
  <c r="BA64" i="9" s="1"/>
  <c r="ED64" i="9"/>
  <c r="AB64" i="9"/>
  <c r="DT66" i="9"/>
  <c r="AL66" i="9" s="1"/>
  <c r="FM66" i="9" l="1"/>
  <c r="FN66" i="9" s="1"/>
  <c r="FK66" i="9"/>
  <c r="AC66" i="9"/>
  <c r="FV66" i="9"/>
  <c r="FX66" i="9"/>
  <c r="EY67" i="9"/>
  <c r="FJ67" i="9"/>
  <c r="AO66" i="9"/>
  <c r="FR68" i="9"/>
  <c r="FW68" i="9" s="1"/>
  <c r="EV68" i="9"/>
  <c r="FA68" i="9" s="1"/>
  <c r="FG68" i="9"/>
  <c r="FL68" i="9" s="1"/>
  <c r="FS68" i="9"/>
  <c r="FT68" i="9" s="1"/>
  <c r="FH68" i="9"/>
  <c r="FI68" i="9" s="1"/>
  <c r="EW68" i="9"/>
  <c r="EX68" i="9" s="1"/>
  <c r="EZ66" i="9"/>
  <c r="FB66" i="9"/>
  <c r="FC66" i="9" s="1"/>
  <c r="FY65" i="9"/>
  <c r="AD65" i="9"/>
  <c r="BC65" i="9" s="1"/>
  <c r="AP65" i="9"/>
  <c r="FU67" i="9"/>
  <c r="AO67" i="9" s="1"/>
  <c r="AM66" i="9"/>
  <c r="EC66" i="9"/>
  <c r="AZ66" i="9" s="1"/>
  <c r="AA66" i="9"/>
  <c r="EO66" i="9"/>
  <c r="EQ66" i="9"/>
  <c r="BB66" i="9"/>
  <c r="ER65" i="9"/>
  <c r="AN65" i="9"/>
  <c r="EF65" i="9"/>
  <c r="EG65" i="9" s="1"/>
  <c r="BA65" i="9" s="1"/>
  <c r="AB65" i="9"/>
  <c r="ED65" i="9"/>
  <c r="CM67" i="9"/>
  <c r="AH60" i="9"/>
  <c r="AJ63" i="9"/>
  <c r="AI66" i="9"/>
  <c r="AN66" i="9"/>
  <c r="AK66" i="9"/>
  <c r="BR67" i="9"/>
  <c r="AU60" i="9"/>
  <c r="V60" i="9"/>
  <c r="CV67" i="9"/>
  <c r="DU66" i="9"/>
  <c r="AY66" i="9" s="1"/>
  <c r="Z66" i="9"/>
  <c r="BV69" i="9"/>
  <c r="CI68" i="9"/>
  <c r="CJ68" i="9" s="1"/>
  <c r="CL68" i="9" s="1"/>
  <c r="DB65" i="9"/>
  <c r="DC64" i="9"/>
  <c r="DD64" i="9" s="1"/>
  <c r="BW65" i="9"/>
  <c r="BX64" i="9"/>
  <c r="BY64" i="9" s="1"/>
  <c r="EB67" i="9"/>
  <c r="DT67" i="9"/>
  <c r="AV66" i="9"/>
  <c r="W66" i="9"/>
  <c r="DE63" i="9"/>
  <c r="AW63" i="9" s="1"/>
  <c r="X63" i="9"/>
  <c r="DQ68" i="9"/>
  <c r="DJ68" i="9"/>
  <c r="DK68" i="9" s="1"/>
  <c r="CY68" i="9"/>
  <c r="CZ68" i="9" s="1"/>
  <c r="CT68" i="9"/>
  <c r="CU68" i="9" s="1"/>
  <c r="DY68" i="9"/>
  <c r="DR68" i="9"/>
  <c r="DS68" i="9" s="1"/>
  <c r="BO68" i="9"/>
  <c r="BJ69" i="9"/>
  <c r="EK68" i="9"/>
  <c r="EP68" i="9" s="1"/>
  <c r="DZ68" i="9"/>
  <c r="EA68" i="9" s="1"/>
  <c r="BP68" i="9"/>
  <c r="BQ68" i="9" s="1"/>
  <c r="EL68" i="9"/>
  <c r="EM68" i="9" s="1"/>
  <c r="DI68" i="9"/>
  <c r="CX68" i="9"/>
  <c r="CS68" i="9"/>
  <c r="BK68" i="9"/>
  <c r="BL68" i="9" s="1"/>
  <c r="AT68" i="9"/>
  <c r="U68" i="9"/>
  <c r="EF66" i="9"/>
  <c r="EG66" i="9" s="1"/>
  <c r="BA66" i="9" s="1"/>
  <c r="ED66" i="9"/>
  <c r="AB66" i="9"/>
  <c r="DL67" i="9"/>
  <c r="EN67" i="9"/>
  <c r="CC63" i="9"/>
  <c r="CD62" i="9"/>
  <c r="DA67" i="9"/>
  <c r="DM66" i="9"/>
  <c r="AX66" i="9" s="1"/>
  <c r="Y66" i="9"/>
  <c r="CE61" i="9"/>
  <c r="CF61" i="9" s="1"/>
  <c r="CG61" i="9" s="1"/>
  <c r="FY66" i="9" l="1"/>
  <c r="AD66" i="9"/>
  <c r="BC66" i="9" s="1"/>
  <c r="AP66" i="9"/>
  <c r="FG69" i="9"/>
  <c r="FL69" i="9" s="1"/>
  <c r="FR69" i="9"/>
  <c r="FW69" i="9" s="1"/>
  <c r="EV69" i="9"/>
  <c r="FA69" i="9" s="1"/>
  <c r="FS69" i="9"/>
  <c r="FT69" i="9" s="1"/>
  <c r="EW69" i="9"/>
  <c r="EX69" i="9" s="1"/>
  <c r="FH69" i="9"/>
  <c r="FI69" i="9" s="1"/>
  <c r="AC67" i="9"/>
  <c r="BB67" i="9" s="1"/>
  <c r="FV67" i="9"/>
  <c r="FX67" i="9"/>
  <c r="FB67" i="9"/>
  <c r="FC67" i="9" s="1"/>
  <c r="EZ67" i="9"/>
  <c r="FU68" i="9"/>
  <c r="FM67" i="9"/>
  <c r="FN67" i="9" s="1"/>
  <c r="FK67" i="9"/>
  <c r="FJ68" i="9"/>
  <c r="EY68" i="9"/>
  <c r="ER66" i="9"/>
  <c r="EO67" i="9"/>
  <c r="EQ67" i="9"/>
  <c r="AM67" i="9"/>
  <c r="AH61" i="9"/>
  <c r="AI67" i="9"/>
  <c r="AK67" i="9"/>
  <c r="AL67" i="9"/>
  <c r="AJ64" i="9"/>
  <c r="EN68" i="9"/>
  <c r="DA68" i="9"/>
  <c r="AU61" i="9"/>
  <c r="V61" i="9"/>
  <c r="CV68" i="9"/>
  <c r="CM68" i="9"/>
  <c r="CC64" i="9"/>
  <c r="CD63" i="9"/>
  <c r="DM67" i="9"/>
  <c r="AX67" i="9" s="1"/>
  <c r="Y67" i="9"/>
  <c r="DU67" i="9"/>
  <c r="AY67" i="9" s="1"/>
  <c r="Z67" i="9"/>
  <c r="DE64" i="9"/>
  <c r="AW64" i="9" s="1"/>
  <c r="X64" i="9"/>
  <c r="BV70" i="9"/>
  <c r="CI69" i="9"/>
  <c r="CJ69" i="9" s="1"/>
  <c r="CL69" i="9" s="1"/>
  <c r="CE62" i="9"/>
  <c r="CF62" i="9" s="1"/>
  <c r="CG62" i="9" s="1"/>
  <c r="BW66" i="9"/>
  <c r="BX65" i="9"/>
  <c r="BY65" i="9" s="1"/>
  <c r="AV67" i="9"/>
  <c r="W67" i="9"/>
  <c r="BR68" i="9"/>
  <c r="EB68" i="9"/>
  <c r="AM68" i="9" s="1"/>
  <c r="DT68" i="9"/>
  <c r="DQ69" i="9"/>
  <c r="DJ69" i="9"/>
  <c r="DK69" i="9" s="1"/>
  <c r="CY69" i="9"/>
  <c r="CZ69" i="9" s="1"/>
  <c r="CT69" i="9"/>
  <c r="CU69" i="9" s="1"/>
  <c r="DY69" i="9"/>
  <c r="DR69" i="9"/>
  <c r="DS69" i="9" s="1"/>
  <c r="BO69" i="9"/>
  <c r="BJ70" i="9"/>
  <c r="EK69" i="9"/>
  <c r="EP69" i="9" s="1"/>
  <c r="DZ69" i="9"/>
  <c r="EA69" i="9" s="1"/>
  <c r="BP69" i="9"/>
  <c r="BQ69" i="9" s="1"/>
  <c r="EL69" i="9"/>
  <c r="EM69" i="9" s="1"/>
  <c r="DI69" i="9"/>
  <c r="CX69" i="9"/>
  <c r="CS69" i="9"/>
  <c r="BK69" i="9"/>
  <c r="BL69" i="9" s="1"/>
  <c r="AT69" i="9"/>
  <c r="U69" i="9"/>
  <c r="DL68" i="9"/>
  <c r="EC67" i="9"/>
  <c r="AZ67" i="9" s="1"/>
  <c r="AA67" i="9"/>
  <c r="EE67" i="9"/>
  <c r="DB66" i="9"/>
  <c r="DC65" i="9"/>
  <c r="DD65" i="9" s="1"/>
  <c r="FB68" i="9" l="1"/>
  <c r="FC68" i="9" s="1"/>
  <c r="EZ68" i="9"/>
  <c r="AC68" i="9"/>
  <c r="FV68" i="9"/>
  <c r="FX68" i="9"/>
  <c r="FU69" i="9"/>
  <c r="FY67" i="9"/>
  <c r="AD67" i="9"/>
  <c r="AP67" i="9"/>
  <c r="EY69" i="9"/>
  <c r="FJ69" i="9"/>
  <c r="FR70" i="9"/>
  <c r="FW70" i="9" s="1"/>
  <c r="FG70" i="9"/>
  <c r="FL70" i="9" s="1"/>
  <c r="EV70" i="9"/>
  <c r="FA70" i="9" s="1"/>
  <c r="FS70" i="9"/>
  <c r="FT70" i="9" s="1"/>
  <c r="FH70" i="9"/>
  <c r="FI70" i="9" s="1"/>
  <c r="EW70" i="9"/>
  <c r="EX70" i="9" s="1"/>
  <c r="FM68" i="9"/>
  <c r="FN68" i="9" s="1"/>
  <c r="FK68" i="9"/>
  <c r="AO68" i="9"/>
  <c r="EO68" i="9"/>
  <c r="EQ68" i="9"/>
  <c r="BB68" i="9"/>
  <c r="BC67" i="9"/>
  <c r="ER67" i="9"/>
  <c r="AL68" i="9"/>
  <c r="AK68" i="9"/>
  <c r="AI68" i="9"/>
  <c r="CM69" i="9"/>
  <c r="AH62" i="9"/>
  <c r="AN67" i="9"/>
  <c r="AJ65" i="9"/>
  <c r="DA69" i="9"/>
  <c r="AU62" i="9"/>
  <c r="V62" i="9"/>
  <c r="CV69" i="9"/>
  <c r="EC68" i="9"/>
  <c r="AZ68" i="9" s="1"/>
  <c r="AA68" i="9"/>
  <c r="EE68" i="9"/>
  <c r="AV68" i="9"/>
  <c r="W68" i="9"/>
  <c r="EF67" i="9"/>
  <c r="EG67" i="9" s="1"/>
  <c r="BA67" i="9" s="1"/>
  <c r="ED67" i="9"/>
  <c r="AB67" i="9"/>
  <c r="DM68" i="9"/>
  <c r="AX68" i="9" s="1"/>
  <c r="Y68" i="9"/>
  <c r="DU68" i="9"/>
  <c r="AY68" i="9" s="1"/>
  <c r="Z68" i="9"/>
  <c r="BV71" i="9"/>
  <c r="CI70" i="9"/>
  <c r="CJ70" i="9" s="1"/>
  <c r="CL70" i="9" s="1"/>
  <c r="BR69" i="9"/>
  <c r="EB69" i="9"/>
  <c r="AM69" i="9" s="1"/>
  <c r="DT69" i="9"/>
  <c r="DB67" i="9"/>
  <c r="DC66" i="9"/>
  <c r="DD66" i="9" s="1"/>
  <c r="DQ70" i="9"/>
  <c r="DJ70" i="9"/>
  <c r="DK70" i="9" s="1"/>
  <c r="CY70" i="9"/>
  <c r="CZ70" i="9" s="1"/>
  <c r="CT70" i="9"/>
  <c r="CU70" i="9" s="1"/>
  <c r="DY70" i="9"/>
  <c r="DR70" i="9"/>
  <c r="DS70" i="9" s="1"/>
  <c r="BO70" i="9"/>
  <c r="BJ71" i="9"/>
  <c r="EK70" i="9"/>
  <c r="EP70" i="9" s="1"/>
  <c r="DZ70" i="9"/>
  <c r="EA70" i="9" s="1"/>
  <c r="BP70" i="9"/>
  <c r="BQ70" i="9" s="1"/>
  <c r="EL70" i="9"/>
  <c r="EM70" i="9" s="1"/>
  <c r="DI70" i="9"/>
  <c r="CX70" i="9"/>
  <c r="CS70" i="9"/>
  <c r="BK70" i="9"/>
  <c r="BL70" i="9" s="1"/>
  <c r="AT70" i="9"/>
  <c r="U70" i="9"/>
  <c r="CC65" i="9"/>
  <c r="CD64" i="9"/>
  <c r="DL69" i="9"/>
  <c r="AK69" i="9" s="1"/>
  <c r="EN69" i="9"/>
  <c r="DE65" i="9"/>
  <c r="AW65" i="9" s="1"/>
  <c r="X65" i="9"/>
  <c r="BW67" i="9"/>
  <c r="BX66" i="9"/>
  <c r="BY66" i="9" s="1"/>
  <c r="CE63" i="9"/>
  <c r="CF63" i="9" s="1"/>
  <c r="CG63" i="9" s="1"/>
  <c r="FG71" i="9" l="1"/>
  <c r="FL71" i="9" s="1"/>
  <c r="FR71" i="9"/>
  <c r="FW71" i="9" s="1"/>
  <c r="EV71" i="9"/>
  <c r="FA71" i="9" s="1"/>
  <c r="FS71" i="9"/>
  <c r="FT71" i="9" s="1"/>
  <c r="FH71" i="9"/>
  <c r="FI71" i="9" s="1"/>
  <c r="EW71" i="9"/>
  <c r="EX71" i="9" s="1"/>
  <c r="FY68" i="9"/>
  <c r="AD68" i="9"/>
  <c r="BC68" i="9" s="1"/>
  <c r="AP68" i="9"/>
  <c r="FU70" i="9"/>
  <c r="AO70" i="9" s="1"/>
  <c r="FB69" i="9"/>
  <c r="FC69" i="9" s="1"/>
  <c r="EZ69" i="9"/>
  <c r="AC69" i="9"/>
  <c r="FV69" i="9"/>
  <c r="FX69" i="9"/>
  <c r="FJ70" i="9"/>
  <c r="FM69" i="9"/>
  <c r="FN69" i="9" s="1"/>
  <c r="FK69" i="9"/>
  <c r="EY70" i="9"/>
  <c r="AO69" i="9"/>
  <c r="ER68" i="9"/>
  <c r="EO69" i="9"/>
  <c r="EQ69" i="9"/>
  <c r="BB69" i="9"/>
  <c r="DL70" i="9"/>
  <c r="AK70" i="9" s="1"/>
  <c r="BR70" i="9"/>
  <c r="AN68" i="9"/>
  <c r="EN70" i="9"/>
  <c r="AL69" i="9"/>
  <c r="AJ66" i="9"/>
  <c r="AI69" i="9"/>
  <c r="AH63" i="9"/>
  <c r="AU63" i="9"/>
  <c r="V63" i="9"/>
  <c r="EB70" i="9"/>
  <c r="CE64" i="9"/>
  <c r="CF64" i="9" s="1"/>
  <c r="CG64" i="9" s="1"/>
  <c r="DQ71" i="9"/>
  <c r="DJ71" i="9"/>
  <c r="DK71" i="9" s="1"/>
  <c r="CY71" i="9"/>
  <c r="CZ71" i="9" s="1"/>
  <c r="CT71" i="9"/>
  <c r="CU71" i="9" s="1"/>
  <c r="DY71" i="9"/>
  <c r="DR71" i="9"/>
  <c r="DS71" i="9" s="1"/>
  <c r="BO71" i="9"/>
  <c r="BJ72" i="9"/>
  <c r="EK71" i="9"/>
  <c r="EP71" i="9" s="1"/>
  <c r="DZ71" i="9"/>
  <c r="EA71" i="9" s="1"/>
  <c r="BP71" i="9"/>
  <c r="BQ71" i="9" s="1"/>
  <c r="EL71" i="9"/>
  <c r="EM71" i="9" s="1"/>
  <c r="DI71" i="9"/>
  <c r="CX71" i="9"/>
  <c r="CS71" i="9"/>
  <c r="BK71" i="9"/>
  <c r="BL71" i="9" s="1"/>
  <c r="AT71" i="9"/>
  <c r="U71" i="9"/>
  <c r="DU69" i="9"/>
  <c r="AY69" i="9" s="1"/>
  <c r="Z69" i="9"/>
  <c r="EF68" i="9"/>
  <c r="EG68" i="9" s="1"/>
  <c r="BA68" i="9" s="1"/>
  <c r="ED68" i="9"/>
  <c r="AB68" i="9"/>
  <c r="DM69" i="9"/>
  <c r="AX69" i="9" s="1"/>
  <c r="Y69" i="9"/>
  <c r="DA70" i="9"/>
  <c r="CM70" i="9"/>
  <c r="DB68" i="9"/>
  <c r="DC67" i="9"/>
  <c r="DD67" i="9" s="1"/>
  <c r="CV70" i="9"/>
  <c r="BW68" i="9"/>
  <c r="BX67" i="9"/>
  <c r="BY67" i="9" s="1"/>
  <c r="CC66" i="9"/>
  <c r="CD65" i="9"/>
  <c r="DE66" i="9"/>
  <c r="AW66" i="9" s="1"/>
  <c r="X66" i="9"/>
  <c r="EC69" i="9"/>
  <c r="AZ69" i="9" s="1"/>
  <c r="AA69" i="9"/>
  <c r="EE69" i="9"/>
  <c r="BV72" i="9"/>
  <c r="CI71" i="9"/>
  <c r="CJ71" i="9" s="1"/>
  <c r="CL71" i="9" s="1"/>
  <c r="AV69" i="9"/>
  <c r="W69" i="9"/>
  <c r="DT70" i="9"/>
  <c r="FB70" i="9" l="1"/>
  <c r="FC70" i="9" s="1"/>
  <c r="EZ70" i="9"/>
  <c r="FY69" i="9"/>
  <c r="AD69" i="9"/>
  <c r="BC69" i="9" s="1"/>
  <c r="AP69" i="9"/>
  <c r="FM70" i="9"/>
  <c r="FN70" i="9" s="1"/>
  <c r="FK70" i="9"/>
  <c r="FU71" i="9"/>
  <c r="FR72" i="9"/>
  <c r="FW72" i="9" s="1"/>
  <c r="EV72" i="9"/>
  <c r="FA72" i="9" s="1"/>
  <c r="FG72" i="9"/>
  <c r="FL72" i="9" s="1"/>
  <c r="FS72" i="9"/>
  <c r="FT72" i="9" s="1"/>
  <c r="FH72" i="9"/>
  <c r="FI72" i="9" s="1"/>
  <c r="EW72" i="9"/>
  <c r="EX72" i="9" s="1"/>
  <c r="FJ71" i="9"/>
  <c r="AO71" i="9"/>
  <c r="AC70" i="9"/>
  <c r="BB70" i="9" s="1"/>
  <c r="FV70" i="9"/>
  <c r="FX70" i="9"/>
  <c r="EY71" i="9"/>
  <c r="EO70" i="9"/>
  <c r="EQ70" i="9"/>
  <c r="ER69" i="9"/>
  <c r="Y70" i="9"/>
  <c r="CM71" i="9"/>
  <c r="DM70" i="9"/>
  <c r="AX70" i="9" s="1"/>
  <c r="AM70" i="9"/>
  <c r="AN69" i="9"/>
  <c r="AI70" i="9"/>
  <c r="AH64" i="9"/>
  <c r="AJ67" i="9"/>
  <c r="AL70" i="9"/>
  <c r="EN71" i="9"/>
  <c r="AU64" i="9"/>
  <c r="V64" i="9"/>
  <c r="CV71" i="9"/>
  <c r="AI71" i="9" s="1"/>
  <c r="DA71" i="9"/>
  <c r="BV73" i="9"/>
  <c r="CI72" i="9"/>
  <c r="CJ72" i="9" s="1"/>
  <c r="CL72" i="9" s="1"/>
  <c r="CC67" i="9"/>
  <c r="CD66" i="9"/>
  <c r="DE67" i="9"/>
  <c r="AW67" i="9" s="1"/>
  <c r="X67" i="9"/>
  <c r="DU70" i="9"/>
  <c r="AY70" i="9" s="1"/>
  <c r="Z70" i="9"/>
  <c r="CE65" i="9"/>
  <c r="CF65" i="9" s="1"/>
  <c r="CG65" i="9" s="1"/>
  <c r="AV70" i="9"/>
  <c r="W70" i="9"/>
  <c r="BR71" i="9"/>
  <c r="EB71" i="9"/>
  <c r="DT71" i="9"/>
  <c r="AL71" i="9" s="1"/>
  <c r="BW69" i="9"/>
  <c r="BX68" i="9"/>
  <c r="BY68" i="9" s="1"/>
  <c r="DQ72" i="9"/>
  <c r="DJ72" i="9"/>
  <c r="DK72" i="9" s="1"/>
  <c r="CY72" i="9"/>
  <c r="CZ72" i="9" s="1"/>
  <c r="CT72" i="9"/>
  <c r="CU72" i="9" s="1"/>
  <c r="DY72" i="9"/>
  <c r="DR72" i="9"/>
  <c r="DS72" i="9" s="1"/>
  <c r="BO72" i="9"/>
  <c r="BJ73" i="9"/>
  <c r="EK72" i="9"/>
  <c r="EP72" i="9" s="1"/>
  <c r="DZ72" i="9"/>
  <c r="EA72" i="9" s="1"/>
  <c r="BP72" i="9"/>
  <c r="BQ72" i="9" s="1"/>
  <c r="EL72" i="9"/>
  <c r="EM72" i="9" s="1"/>
  <c r="DI72" i="9"/>
  <c r="CX72" i="9"/>
  <c r="CS72" i="9"/>
  <c r="BK72" i="9"/>
  <c r="BL72" i="9" s="1"/>
  <c r="AT72" i="9"/>
  <c r="U72" i="9"/>
  <c r="DL71" i="9"/>
  <c r="AK71" i="9" s="1"/>
  <c r="EF69" i="9"/>
  <c r="EG69" i="9" s="1"/>
  <c r="BA69" i="9" s="1"/>
  <c r="ED69" i="9"/>
  <c r="AB69" i="9"/>
  <c r="DB69" i="9"/>
  <c r="DC68" i="9"/>
  <c r="DD68" i="9" s="1"/>
  <c r="EC70" i="9"/>
  <c r="AZ70" i="9" s="1"/>
  <c r="AA70" i="9"/>
  <c r="EE70" i="9"/>
  <c r="EZ71" i="9" l="1"/>
  <c r="FB71" i="9"/>
  <c r="FC71" i="9" s="1"/>
  <c r="FJ72" i="9"/>
  <c r="EY72" i="9"/>
  <c r="FM71" i="9"/>
  <c r="FN71" i="9" s="1"/>
  <c r="FK71" i="9"/>
  <c r="FG73" i="9"/>
  <c r="FL73" i="9" s="1"/>
  <c r="FR73" i="9"/>
  <c r="FW73" i="9" s="1"/>
  <c r="EV73" i="9"/>
  <c r="FA73" i="9" s="1"/>
  <c r="FS73" i="9"/>
  <c r="FT73" i="9" s="1"/>
  <c r="FH73" i="9"/>
  <c r="FI73" i="9" s="1"/>
  <c r="EW73" i="9"/>
  <c r="EX73" i="9" s="1"/>
  <c r="FY70" i="9"/>
  <c r="AD70" i="9"/>
  <c r="AP70" i="9"/>
  <c r="AC71" i="9"/>
  <c r="BB71" i="9" s="1"/>
  <c r="FV71" i="9"/>
  <c r="FX71" i="9"/>
  <c r="FU72" i="9"/>
  <c r="EO71" i="9"/>
  <c r="EQ71" i="9"/>
  <c r="BC70" i="9"/>
  <c r="ER70" i="9"/>
  <c r="AJ68" i="9"/>
  <c r="AM71" i="9"/>
  <c r="AN70" i="9"/>
  <c r="AH65" i="9"/>
  <c r="AU65" i="9"/>
  <c r="V65" i="9"/>
  <c r="CV72" i="9"/>
  <c r="CM72" i="9"/>
  <c r="DM71" i="9"/>
  <c r="AX71" i="9" s="1"/>
  <c r="Y71" i="9"/>
  <c r="CE66" i="9"/>
  <c r="CF66" i="9" s="1"/>
  <c r="CG66" i="9" s="1"/>
  <c r="BV74" i="9"/>
  <c r="CI73" i="9"/>
  <c r="CJ73" i="9" s="1"/>
  <c r="CL73" i="9" s="1"/>
  <c r="BR72" i="9"/>
  <c r="EB72" i="9"/>
  <c r="DT72" i="9"/>
  <c r="EF70" i="9"/>
  <c r="EG70" i="9" s="1"/>
  <c r="BA70" i="9" s="1"/>
  <c r="ED70" i="9"/>
  <c r="AB70" i="9"/>
  <c r="DB70" i="9"/>
  <c r="DC69" i="9"/>
  <c r="DD69" i="9" s="1"/>
  <c r="DQ73" i="9"/>
  <c r="DJ73" i="9"/>
  <c r="DK73" i="9" s="1"/>
  <c r="CY73" i="9"/>
  <c r="CZ73" i="9" s="1"/>
  <c r="CT73" i="9"/>
  <c r="CU73" i="9" s="1"/>
  <c r="DY73" i="9"/>
  <c r="DR73" i="9"/>
  <c r="DS73" i="9" s="1"/>
  <c r="BO73" i="9"/>
  <c r="BJ74" i="9"/>
  <c r="EK73" i="9"/>
  <c r="EP73" i="9" s="1"/>
  <c r="DZ73" i="9"/>
  <c r="EA73" i="9" s="1"/>
  <c r="BP73" i="9"/>
  <c r="BQ73" i="9" s="1"/>
  <c r="EL73" i="9"/>
  <c r="EM73" i="9" s="1"/>
  <c r="DI73" i="9"/>
  <c r="CX73" i="9"/>
  <c r="CS73" i="9"/>
  <c r="BK73" i="9"/>
  <c r="BL73" i="9" s="1"/>
  <c r="AT73" i="9"/>
  <c r="U73" i="9"/>
  <c r="EC71" i="9"/>
  <c r="AZ71" i="9" s="1"/>
  <c r="AA71" i="9"/>
  <c r="EE71" i="9"/>
  <c r="AV71" i="9"/>
  <c r="W71" i="9"/>
  <c r="DL72" i="9"/>
  <c r="EN72" i="9"/>
  <c r="DE68" i="9"/>
  <c r="AW68" i="9" s="1"/>
  <c r="X68" i="9"/>
  <c r="DA72" i="9"/>
  <c r="DU71" i="9"/>
  <c r="AY71" i="9" s="1"/>
  <c r="Z71" i="9"/>
  <c r="BW70" i="9"/>
  <c r="BX69" i="9"/>
  <c r="BY69" i="9" s="1"/>
  <c r="CC68" i="9"/>
  <c r="CD67" i="9"/>
  <c r="AC72" i="9" l="1"/>
  <c r="BB72" i="9" s="1"/>
  <c r="FV72" i="9"/>
  <c r="FX72" i="9"/>
  <c r="FJ73" i="9"/>
  <c r="EY73" i="9"/>
  <c r="FM72" i="9"/>
  <c r="FN72" i="9" s="1"/>
  <c r="FK72" i="9"/>
  <c r="AO72" i="9"/>
  <c r="FR74" i="9"/>
  <c r="FW74" i="9" s="1"/>
  <c r="FG74" i="9"/>
  <c r="FL74" i="9" s="1"/>
  <c r="EV74" i="9"/>
  <c r="FA74" i="9" s="1"/>
  <c r="FS74" i="9"/>
  <c r="FT74" i="9" s="1"/>
  <c r="EW74" i="9"/>
  <c r="EX74" i="9" s="1"/>
  <c r="FH74" i="9"/>
  <c r="FI74" i="9" s="1"/>
  <c r="FY71" i="9"/>
  <c r="AD71" i="9"/>
  <c r="BC71" i="9" s="1"/>
  <c r="AP71" i="9"/>
  <c r="FB72" i="9"/>
  <c r="FC72" i="9" s="1"/>
  <c r="EZ72" i="9"/>
  <c r="FU73" i="9"/>
  <c r="AO73" i="9" s="1"/>
  <c r="EO72" i="9"/>
  <c r="EQ72" i="9"/>
  <c r="ER71" i="9"/>
  <c r="AL72" i="9"/>
  <c r="AJ69" i="9"/>
  <c r="AN71" i="9"/>
  <c r="AK72" i="9"/>
  <c r="AM72" i="9"/>
  <c r="AH66" i="9"/>
  <c r="AI72" i="9"/>
  <c r="EN73" i="9"/>
  <c r="EB73" i="9"/>
  <c r="DL73" i="9"/>
  <c r="EF71" i="9"/>
  <c r="EG71" i="9" s="1"/>
  <c r="BA71" i="9" s="1"/>
  <c r="ED71" i="9"/>
  <c r="AB71" i="9"/>
  <c r="DA73" i="9"/>
  <c r="DU72" i="9"/>
  <c r="AY72" i="9" s="1"/>
  <c r="Z72" i="9"/>
  <c r="CC69" i="9"/>
  <c r="CD68" i="9"/>
  <c r="DB71" i="9"/>
  <c r="DC70" i="9"/>
  <c r="DD70" i="9" s="1"/>
  <c r="AU66" i="9"/>
  <c r="V66" i="9"/>
  <c r="AV72" i="9"/>
  <c r="W72" i="9"/>
  <c r="CV73" i="9"/>
  <c r="AI73" i="9" s="1"/>
  <c r="CM73" i="9"/>
  <c r="CE67" i="9"/>
  <c r="CF67" i="9" s="1"/>
  <c r="CG67" i="9" s="1"/>
  <c r="DE69" i="9"/>
  <c r="AW69" i="9" s="1"/>
  <c r="X69" i="9"/>
  <c r="BR73" i="9"/>
  <c r="DT73" i="9"/>
  <c r="BW71" i="9"/>
  <c r="BX70" i="9"/>
  <c r="BY70" i="9" s="1"/>
  <c r="DM72" i="9"/>
  <c r="AX72" i="9" s="1"/>
  <c r="Y72" i="9"/>
  <c r="DQ74" i="9"/>
  <c r="DJ74" i="9"/>
  <c r="DK74" i="9" s="1"/>
  <c r="CY74" i="9"/>
  <c r="CZ74" i="9" s="1"/>
  <c r="CT74" i="9"/>
  <c r="CU74" i="9" s="1"/>
  <c r="DY74" i="9"/>
  <c r="DR74" i="9"/>
  <c r="DS74" i="9" s="1"/>
  <c r="BO74" i="9"/>
  <c r="BJ75" i="9"/>
  <c r="EK74" i="9"/>
  <c r="EP74" i="9" s="1"/>
  <c r="DZ74" i="9"/>
  <c r="EA74" i="9" s="1"/>
  <c r="BP74" i="9"/>
  <c r="BQ74" i="9" s="1"/>
  <c r="EL74" i="9"/>
  <c r="EM74" i="9" s="1"/>
  <c r="DI74" i="9"/>
  <c r="CX74" i="9"/>
  <c r="CS74" i="9"/>
  <c r="BK74" i="9"/>
  <c r="BL74" i="9" s="1"/>
  <c r="AT74" i="9"/>
  <c r="U74" i="9"/>
  <c r="EC72" i="9"/>
  <c r="AZ72" i="9" s="1"/>
  <c r="AA72" i="9"/>
  <c r="EE72" i="9"/>
  <c r="BV75" i="9"/>
  <c r="CI74" i="9"/>
  <c r="CJ74" i="9" s="1"/>
  <c r="CL74" i="9" s="1"/>
  <c r="FB73" i="9" l="1"/>
  <c r="FC73" i="9" s="1"/>
  <c r="EZ73" i="9"/>
  <c r="AC73" i="9"/>
  <c r="FV73" i="9"/>
  <c r="FX73" i="9"/>
  <c r="FU74" i="9"/>
  <c r="FG75" i="9"/>
  <c r="FL75" i="9" s="1"/>
  <c r="FR75" i="9"/>
  <c r="FW75" i="9" s="1"/>
  <c r="EV75" i="9"/>
  <c r="FA75" i="9" s="1"/>
  <c r="FS75" i="9"/>
  <c r="FT75" i="9" s="1"/>
  <c r="FH75" i="9"/>
  <c r="FI75" i="9" s="1"/>
  <c r="EW75" i="9"/>
  <c r="EX75" i="9" s="1"/>
  <c r="FY72" i="9"/>
  <c r="AD72" i="9"/>
  <c r="BC72" i="9" s="1"/>
  <c r="AP72" i="9"/>
  <c r="EY74" i="9"/>
  <c r="FM73" i="9"/>
  <c r="FN73" i="9" s="1"/>
  <c r="FK73" i="9"/>
  <c r="FJ74" i="9"/>
  <c r="ER72" i="9"/>
  <c r="EO73" i="9"/>
  <c r="EQ73" i="9"/>
  <c r="BB73" i="9"/>
  <c r="EN74" i="9"/>
  <c r="DL74" i="9"/>
  <c r="AK73" i="9"/>
  <c r="AN72" i="9"/>
  <c r="AH67" i="9"/>
  <c r="AL73" i="9"/>
  <c r="AM73" i="9"/>
  <c r="AJ70" i="9"/>
  <c r="DA74" i="9"/>
  <c r="AU67" i="9"/>
  <c r="V67" i="9"/>
  <c r="EB74" i="9"/>
  <c r="AM74" i="9" s="1"/>
  <c r="EF72" i="9"/>
  <c r="EG72" i="9" s="1"/>
  <c r="BA72" i="9" s="1"/>
  <c r="ED72" i="9"/>
  <c r="AB72" i="9"/>
  <c r="AV73" i="9"/>
  <c r="W73" i="9"/>
  <c r="DM73" i="9"/>
  <c r="AX73" i="9" s="1"/>
  <c r="Y73" i="9"/>
  <c r="CM74" i="9"/>
  <c r="BV76" i="9"/>
  <c r="CI75" i="9"/>
  <c r="CJ75" i="9" s="1"/>
  <c r="CL75" i="9" s="1"/>
  <c r="DB72" i="9"/>
  <c r="DC71" i="9"/>
  <c r="DD71" i="9" s="1"/>
  <c r="CC70" i="9"/>
  <c r="CD69" i="9"/>
  <c r="EC73" i="9"/>
  <c r="AZ73" i="9" s="1"/>
  <c r="AA73" i="9"/>
  <c r="EE73" i="9"/>
  <c r="CV74" i="9"/>
  <c r="AI74" i="9" s="1"/>
  <c r="DU73" i="9"/>
  <c r="AY73" i="9" s="1"/>
  <c r="Z73" i="9"/>
  <c r="DE70" i="9"/>
  <c r="AW70" i="9" s="1"/>
  <c r="X70" i="9"/>
  <c r="CE68" i="9"/>
  <c r="CF68" i="9" s="1"/>
  <c r="CG68" i="9" s="1"/>
  <c r="BR74" i="9"/>
  <c r="DT74" i="9"/>
  <c r="DQ75" i="9"/>
  <c r="DJ75" i="9"/>
  <c r="DK75" i="9" s="1"/>
  <c r="CY75" i="9"/>
  <c r="CZ75" i="9" s="1"/>
  <c r="CT75" i="9"/>
  <c r="CU75" i="9" s="1"/>
  <c r="DY75" i="9"/>
  <c r="DR75" i="9"/>
  <c r="DS75" i="9" s="1"/>
  <c r="BO75" i="9"/>
  <c r="BJ76" i="9"/>
  <c r="EK75" i="9"/>
  <c r="EP75" i="9" s="1"/>
  <c r="DZ75" i="9"/>
  <c r="EA75" i="9" s="1"/>
  <c r="BP75" i="9"/>
  <c r="BQ75" i="9" s="1"/>
  <c r="EL75" i="9"/>
  <c r="EM75" i="9" s="1"/>
  <c r="DI75" i="9"/>
  <c r="CX75" i="9"/>
  <c r="CS75" i="9"/>
  <c r="BK75" i="9"/>
  <c r="BL75" i="9" s="1"/>
  <c r="AT75" i="9"/>
  <c r="U75" i="9"/>
  <c r="BW72" i="9"/>
  <c r="BX71" i="9"/>
  <c r="BY71" i="9" s="1"/>
  <c r="FM74" i="9" l="1"/>
  <c r="FN74" i="9" s="1"/>
  <c r="FK74" i="9"/>
  <c r="FY73" i="9"/>
  <c r="AD73" i="9"/>
  <c r="BC73" i="9" s="1"/>
  <c r="AP73" i="9"/>
  <c r="FJ75" i="9"/>
  <c r="FB74" i="9"/>
  <c r="FC74" i="9" s="1"/>
  <c r="EZ74" i="9"/>
  <c r="AC74" i="9"/>
  <c r="BB74" i="9" s="1"/>
  <c r="FV74" i="9"/>
  <c r="FX74" i="9"/>
  <c r="EY75" i="9"/>
  <c r="FR76" i="9"/>
  <c r="FW76" i="9" s="1"/>
  <c r="EV76" i="9"/>
  <c r="FA76" i="9" s="1"/>
  <c r="FG76" i="9"/>
  <c r="FL76" i="9" s="1"/>
  <c r="FS76" i="9"/>
  <c r="FT76" i="9" s="1"/>
  <c r="EW76" i="9"/>
  <c r="EX76" i="9" s="1"/>
  <c r="FH76" i="9"/>
  <c r="FI76" i="9" s="1"/>
  <c r="AO74" i="9"/>
  <c r="FU75" i="9"/>
  <c r="AO75" i="9" s="1"/>
  <c r="ER73" i="9"/>
  <c r="EO74" i="9"/>
  <c r="EQ74" i="9"/>
  <c r="DM74" i="9"/>
  <c r="AX74" i="9" s="1"/>
  <c r="AK74" i="9"/>
  <c r="Y74" i="9"/>
  <c r="AH68" i="9"/>
  <c r="EB75" i="9"/>
  <c r="DT75" i="9"/>
  <c r="DU75" i="9" s="1"/>
  <c r="AY75" i="9" s="1"/>
  <c r="BR75" i="9"/>
  <c r="AJ71" i="9"/>
  <c r="DL75" i="9"/>
  <c r="AL74" i="9"/>
  <c r="AN73" i="9"/>
  <c r="EN75" i="9"/>
  <c r="DA75" i="9"/>
  <c r="DU74" i="9"/>
  <c r="AY74" i="9" s="1"/>
  <c r="Z74" i="9"/>
  <c r="EF73" i="9"/>
  <c r="EG73" i="9" s="1"/>
  <c r="BA73" i="9" s="1"/>
  <c r="ED73" i="9"/>
  <c r="AB73" i="9"/>
  <c r="CC71" i="9"/>
  <c r="CD70" i="9"/>
  <c r="CV75" i="9"/>
  <c r="AI75" i="9" s="1"/>
  <c r="BW73" i="9"/>
  <c r="BX72" i="9"/>
  <c r="BY72" i="9" s="1"/>
  <c r="AU68" i="9"/>
  <c r="V68" i="9"/>
  <c r="AV74" i="9"/>
  <c r="W74" i="9"/>
  <c r="CE69" i="9"/>
  <c r="CF69" i="9" s="1"/>
  <c r="CG69" i="9" s="1"/>
  <c r="EC74" i="9"/>
  <c r="AZ74" i="9" s="1"/>
  <c r="AA74" i="9"/>
  <c r="EE74" i="9"/>
  <c r="CM75" i="9"/>
  <c r="DQ76" i="9"/>
  <c r="DJ76" i="9"/>
  <c r="DK76" i="9" s="1"/>
  <c r="CY76" i="9"/>
  <c r="CZ76" i="9" s="1"/>
  <c r="CT76" i="9"/>
  <c r="CU76" i="9" s="1"/>
  <c r="DY76" i="9"/>
  <c r="DR76" i="9"/>
  <c r="DS76" i="9" s="1"/>
  <c r="BO76" i="9"/>
  <c r="BJ77" i="9"/>
  <c r="EK76" i="9"/>
  <c r="EP76" i="9" s="1"/>
  <c r="DZ76" i="9"/>
  <c r="EA76" i="9" s="1"/>
  <c r="BP76" i="9"/>
  <c r="BQ76" i="9" s="1"/>
  <c r="EL76" i="9"/>
  <c r="EM76" i="9" s="1"/>
  <c r="DI76" i="9"/>
  <c r="CX76" i="9"/>
  <c r="CS76" i="9"/>
  <c r="BK76" i="9"/>
  <c r="BL76" i="9" s="1"/>
  <c r="AT76" i="9"/>
  <c r="U76" i="9"/>
  <c r="DB73" i="9"/>
  <c r="DC72" i="9"/>
  <c r="DD72" i="9" s="1"/>
  <c r="DE71" i="9"/>
  <c r="AW71" i="9" s="1"/>
  <c r="X71" i="9"/>
  <c r="BV77" i="9"/>
  <c r="CI76" i="9"/>
  <c r="CJ76" i="9" s="1"/>
  <c r="CL76" i="9" s="1"/>
  <c r="FU76" i="9" l="1"/>
  <c r="FV76" i="9" s="1"/>
  <c r="EY76" i="9"/>
  <c r="AC75" i="9"/>
  <c r="FV75" i="9"/>
  <c r="FX75" i="9"/>
  <c r="FM75" i="9"/>
  <c r="FN75" i="9" s="1"/>
  <c r="FK75" i="9"/>
  <c r="FJ76" i="9"/>
  <c r="FG77" i="9"/>
  <c r="FL77" i="9" s="1"/>
  <c r="FR77" i="9"/>
  <c r="FW77" i="9" s="1"/>
  <c r="EV77" i="9"/>
  <c r="FA77" i="9" s="1"/>
  <c r="FS77" i="9"/>
  <c r="FT77" i="9" s="1"/>
  <c r="FH77" i="9"/>
  <c r="FI77" i="9" s="1"/>
  <c r="EW77" i="9"/>
  <c r="EX77" i="9" s="1"/>
  <c r="FY74" i="9"/>
  <c r="AD74" i="9"/>
  <c r="BC74" i="9" s="1"/>
  <c r="AP74" i="9"/>
  <c r="FB75" i="9"/>
  <c r="FC75" i="9" s="1"/>
  <c r="EZ75" i="9"/>
  <c r="EC75" i="9"/>
  <c r="AZ75" i="9" s="1"/>
  <c r="ER74" i="9"/>
  <c r="EO75" i="9"/>
  <c r="EQ75" i="9"/>
  <c r="BB75" i="9"/>
  <c r="Y75" i="9"/>
  <c r="Z75" i="9"/>
  <c r="DM75" i="9"/>
  <c r="AX75" i="9" s="1"/>
  <c r="AK75" i="9"/>
  <c r="AN74" i="9"/>
  <c r="AH69" i="9"/>
  <c r="AA75" i="9"/>
  <c r="AL75" i="9"/>
  <c r="AJ72" i="9"/>
  <c r="EE75" i="9"/>
  <c r="ED75" i="9" s="1"/>
  <c r="AM75" i="9"/>
  <c r="DA76" i="9"/>
  <c r="CM76" i="9"/>
  <c r="EN76" i="9"/>
  <c r="EB76" i="9"/>
  <c r="BV78" i="9"/>
  <c r="CI77" i="9"/>
  <c r="CJ77" i="9" s="1"/>
  <c r="CL77" i="9" s="1"/>
  <c r="DB74" i="9"/>
  <c r="DC73" i="9"/>
  <c r="DD73" i="9" s="1"/>
  <c r="CC72" i="9"/>
  <c r="CD71" i="9"/>
  <c r="BR76" i="9"/>
  <c r="DT76" i="9"/>
  <c r="DQ77" i="9"/>
  <c r="DJ77" i="9"/>
  <c r="DK77" i="9" s="1"/>
  <c r="CY77" i="9"/>
  <c r="CZ77" i="9" s="1"/>
  <c r="CT77" i="9"/>
  <c r="CU77" i="9" s="1"/>
  <c r="DY77" i="9"/>
  <c r="DR77" i="9"/>
  <c r="DS77" i="9" s="1"/>
  <c r="BO77" i="9"/>
  <c r="BJ78" i="9"/>
  <c r="EK77" i="9"/>
  <c r="EP77" i="9" s="1"/>
  <c r="DZ77" i="9"/>
  <c r="EA77" i="9" s="1"/>
  <c r="BP77" i="9"/>
  <c r="BQ77" i="9" s="1"/>
  <c r="EL77" i="9"/>
  <c r="EM77" i="9" s="1"/>
  <c r="DI77" i="9"/>
  <c r="CX77" i="9"/>
  <c r="CS77" i="9"/>
  <c r="BK77" i="9"/>
  <c r="BL77" i="9" s="1"/>
  <c r="AT77" i="9"/>
  <c r="U77" i="9"/>
  <c r="CE70" i="9"/>
  <c r="CF70" i="9" s="1"/>
  <c r="CG70" i="9" s="1"/>
  <c r="DE72" i="9"/>
  <c r="AW72" i="9" s="1"/>
  <c r="X72" i="9"/>
  <c r="AV75" i="9"/>
  <c r="W75" i="9"/>
  <c r="DL76" i="9"/>
  <c r="EF74" i="9"/>
  <c r="EG74" i="9" s="1"/>
  <c r="BA74" i="9" s="1"/>
  <c r="ED74" i="9"/>
  <c r="AB74" i="9"/>
  <c r="AU69" i="9"/>
  <c r="V69" i="9"/>
  <c r="BW74" i="9"/>
  <c r="BX73" i="9"/>
  <c r="BY73" i="9" s="1"/>
  <c r="CV76" i="9"/>
  <c r="AO76" i="9" l="1"/>
  <c r="FX76" i="9"/>
  <c r="FY76" i="9" s="1"/>
  <c r="AC76" i="9"/>
  <c r="BB76" i="9" s="1"/>
  <c r="FJ77" i="9"/>
  <c r="FM77" i="9" s="1"/>
  <c r="FN77" i="9" s="1"/>
  <c r="EZ76" i="9"/>
  <c r="FB76" i="9"/>
  <c r="FC76" i="9" s="1"/>
  <c r="FU77" i="9"/>
  <c r="AP76" i="9"/>
  <c r="FM76" i="9"/>
  <c r="FN76" i="9" s="1"/>
  <c r="FK76" i="9"/>
  <c r="EY77" i="9"/>
  <c r="FR78" i="9"/>
  <c r="FW78" i="9" s="1"/>
  <c r="FG78" i="9"/>
  <c r="FL78" i="9" s="1"/>
  <c r="EV78" i="9"/>
  <c r="FA78" i="9" s="1"/>
  <c r="FS78" i="9"/>
  <c r="FT78" i="9" s="1"/>
  <c r="FH78" i="9"/>
  <c r="FI78" i="9" s="1"/>
  <c r="EW78" i="9"/>
  <c r="EX78" i="9" s="1"/>
  <c r="FY75" i="9"/>
  <c r="AD75" i="9"/>
  <c r="BC75" i="9" s="1"/>
  <c r="AP75" i="9"/>
  <c r="EF75" i="9"/>
  <c r="EG75" i="9" s="1"/>
  <c r="BA75" i="9" s="1"/>
  <c r="ER75" i="9"/>
  <c r="EO76" i="9"/>
  <c r="EQ76" i="9"/>
  <c r="AB75" i="9"/>
  <c r="AL76" i="9"/>
  <c r="AK76" i="9"/>
  <c r="DT77" i="9"/>
  <c r="Z77" i="9" s="1"/>
  <c r="AH70" i="9"/>
  <c r="AJ73" i="9"/>
  <c r="EN77" i="9"/>
  <c r="BR77" i="9"/>
  <c r="EB77" i="9"/>
  <c r="CV77" i="9"/>
  <c r="AM76" i="9"/>
  <c r="AN75" i="9"/>
  <c r="AI76" i="9"/>
  <c r="DA77" i="9"/>
  <c r="BW75" i="9"/>
  <c r="BX74" i="9"/>
  <c r="BY74" i="9" s="1"/>
  <c r="DQ78" i="9"/>
  <c r="DJ78" i="9"/>
  <c r="DK78" i="9" s="1"/>
  <c r="CY78" i="9"/>
  <c r="CZ78" i="9" s="1"/>
  <c r="CT78" i="9"/>
  <c r="CU78" i="9" s="1"/>
  <c r="DY78" i="9"/>
  <c r="DR78" i="9"/>
  <c r="DS78" i="9" s="1"/>
  <c r="BO78" i="9"/>
  <c r="BJ79" i="9"/>
  <c r="EK78" i="9"/>
  <c r="EP78" i="9" s="1"/>
  <c r="DZ78" i="9"/>
  <c r="EA78" i="9" s="1"/>
  <c r="BP78" i="9"/>
  <c r="BQ78" i="9" s="1"/>
  <c r="EL78" i="9"/>
  <c r="EM78" i="9" s="1"/>
  <c r="DI78" i="9"/>
  <c r="CX78" i="9"/>
  <c r="CS78" i="9"/>
  <c r="BK78" i="9"/>
  <c r="BL78" i="9" s="1"/>
  <c r="AT78" i="9"/>
  <c r="U78" i="9"/>
  <c r="CC73" i="9"/>
  <c r="CD72" i="9"/>
  <c r="DL77" i="9"/>
  <c r="AV76" i="9"/>
  <c r="W76" i="9"/>
  <c r="CE71" i="9"/>
  <c r="CF71" i="9" s="1"/>
  <c r="CG71" i="9" s="1"/>
  <c r="CM77" i="9"/>
  <c r="DM76" i="9"/>
  <c r="AX76" i="9" s="1"/>
  <c r="Y76" i="9"/>
  <c r="DB75" i="9"/>
  <c r="DC74" i="9"/>
  <c r="DD74" i="9" s="1"/>
  <c r="EC76" i="9"/>
  <c r="AZ76" i="9" s="1"/>
  <c r="AA76" i="9"/>
  <c r="EE76" i="9"/>
  <c r="AU70" i="9"/>
  <c r="V70" i="9"/>
  <c r="DU76" i="9"/>
  <c r="AY76" i="9" s="1"/>
  <c r="Z76" i="9"/>
  <c r="DE73" i="9"/>
  <c r="AW73" i="9" s="1"/>
  <c r="X73" i="9"/>
  <c r="BV79" i="9"/>
  <c r="CI78" i="9"/>
  <c r="CJ78" i="9" s="1"/>
  <c r="CL78" i="9" s="1"/>
  <c r="AD76" i="9" l="1"/>
  <c r="FK77" i="9"/>
  <c r="AC77" i="9"/>
  <c r="BB77" i="9" s="1"/>
  <c r="FV77" i="9"/>
  <c r="FX77" i="9"/>
  <c r="FU78" i="9"/>
  <c r="FJ78" i="9"/>
  <c r="FB77" i="9"/>
  <c r="FC77" i="9" s="1"/>
  <c r="EZ77" i="9"/>
  <c r="EY78" i="9"/>
  <c r="AO78" i="9"/>
  <c r="FG79" i="9"/>
  <c r="FL79" i="9" s="1"/>
  <c r="FR79" i="9"/>
  <c r="FW79" i="9" s="1"/>
  <c r="EV79" i="9"/>
  <c r="FA79" i="9" s="1"/>
  <c r="FS79" i="9"/>
  <c r="FT79" i="9" s="1"/>
  <c r="FH79" i="9"/>
  <c r="FI79" i="9" s="1"/>
  <c r="EW79" i="9"/>
  <c r="EX79" i="9" s="1"/>
  <c r="AO77" i="9"/>
  <c r="AA77" i="9"/>
  <c r="BC76" i="9"/>
  <c r="ER76" i="9"/>
  <c r="EO77" i="9"/>
  <c r="EQ77" i="9"/>
  <c r="DU77" i="9"/>
  <c r="AY77" i="9" s="1"/>
  <c r="EE77" i="9"/>
  <c r="AN77" i="9" s="1"/>
  <c r="EC77" i="9"/>
  <c r="AZ77" i="9" s="1"/>
  <c r="W77" i="9"/>
  <c r="AV77" i="9"/>
  <c r="BR78" i="9"/>
  <c r="AN76" i="9"/>
  <c r="AH71" i="9"/>
  <c r="DT78" i="9"/>
  <c r="AK77" i="9"/>
  <c r="AJ74" i="9"/>
  <c r="CM78" i="9"/>
  <c r="DL78" i="9"/>
  <c r="DM78" i="9" s="1"/>
  <c r="AX78" i="9" s="1"/>
  <c r="AL77" i="9"/>
  <c r="AM77" i="9"/>
  <c r="EN78" i="9"/>
  <c r="AI77" i="9"/>
  <c r="EB78" i="9"/>
  <c r="AM78" i="9" s="1"/>
  <c r="AU71" i="9"/>
  <c r="V71" i="9"/>
  <c r="DA78" i="9"/>
  <c r="EF76" i="9"/>
  <c r="EG76" i="9" s="1"/>
  <c r="BA76" i="9" s="1"/>
  <c r="ED76" i="9"/>
  <c r="AB76" i="9"/>
  <c r="DB76" i="9"/>
  <c r="DC75" i="9"/>
  <c r="DD75" i="9" s="1"/>
  <c r="BW76" i="9"/>
  <c r="BX75" i="9"/>
  <c r="BY75" i="9" s="1"/>
  <c r="CV78" i="9"/>
  <c r="DE74" i="9"/>
  <c r="AW74" i="9" s="1"/>
  <c r="X74" i="9"/>
  <c r="CC74" i="9"/>
  <c r="CD73" i="9"/>
  <c r="BV80" i="9"/>
  <c r="CI79" i="9"/>
  <c r="CJ79" i="9" s="1"/>
  <c r="CL79" i="9" s="1"/>
  <c r="CE72" i="9"/>
  <c r="CF72" i="9" s="1"/>
  <c r="CG72" i="9" s="1"/>
  <c r="DQ79" i="9"/>
  <c r="DJ79" i="9"/>
  <c r="DK79" i="9" s="1"/>
  <c r="CY79" i="9"/>
  <c r="CZ79" i="9" s="1"/>
  <c r="CT79" i="9"/>
  <c r="CU79" i="9" s="1"/>
  <c r="DY79" i="9"/>
  <c r="DR79" i="9"/>
  <c r="DS79" i="9" s="1"/>
  <c r="BO79" i="9"/>
  <c r="BJ80" i="9"/>
  <c r="EK79" i="9"/>
  <c r="EP79" i="9" s="1"/>
  <c r="DZ79" i="9"/>
  <c r="EA79" i="9" s="1"/>
  <c r="BP79" i="9"/>
  <c r="BQ79" i="9" s="1"/>
  <c r="EL79" i="9"/>
  <c r="EM79" i="9" s="1"/>
  <c r="DI79" i="9"/>
  <c r="CX79" i="9"/>
  <c r="CS79" i="9"/>
  <c r="BK79" i="9"/>
  <c r="BL79" i="9" s="1"/>
  <c r="AT79" i="9"/>
  <c r="U79" i="9"/>
  <c r="DM77" i="9"/>
  <c r="AX77" i="9" s="1"/>
  <c r="Y77" i="9"/>
  <c r="FM78" i="9" l="1"/>
  <c r="FN78" i="9" s="1"/>
  <c r="FK78" i="9"/>
  <c r="FU79" i="9"/>
  <c r="FR80" i="9"/>
  <c r="FW80" i="9" s="1"/>
  <c r="EV80" i="9"/>
  <c r="FA80" i="9" s="1"/>
  <c r="FG80" i="9"/>
  <c r="FL80" i="9" s="1"/>
  <c r="FS80" i="9"/>
  <c r="FT80" i="9" s="1"/>
  <c r="FH80" i="9"/>
  <c r="FI80" i="9" s="1"/>
  <c r="EW80" i="9"/>
  <c r="EX80" i="9" s="1"/>
  <c r="FY77" i="9"/>
  <c r="AD77" i="9"/>
  <c r="BC77" i="9" s="1"/>
  <c r="AP77" i="9"/>
  <c r="FJ79" i="9"/>
  <c r="EZ78" i="9"/>
  <c r="FB78" i="9"/>
  <c r="FC78" i="9" s="1"/>
  <c r="AC78" i="9"/>
  <c r="BB78" i="9" s="1"/>
  <c r="FV78" i="9"/>
  <c r="FX78" i="9"/>
  <c r="EY79" i="9"/>
  <c r="ER77" i="9"/>
  <c r="EO78" i="9"/>
  <c r="EQ78" i="9"/>
  <c r="AB77" i="9"/>
  <c r="EF77" i="9"/>
  <c r="EG77" i="9" s="1"/>
  <c r="BA77" i="9" s="1"/>
  <c r="ED77" i="9"/>
  <c r="AA78" i="9"/>
  <c r="EC78" i="9"/>
  <c r="AZ78" i="9" s="1"/>
  <c r="EE78" i="9"/>
  <c r="Z78" i="9"/>
  <c r="DU78" i="9"/>
  <c r="AY78" i="9" s="1"/>
  <c r="AI78" i="9"/>
  <c r="AJ75" i="9"/>
  <c r="AK78" i="9"/>
  <c r="AH72" i="9"/>
  <c r="Y78" i="9"/>
  <c r="AL78" i="9"/>
  <c r="DT79" i="9"/>
  <c r="AL79" i="9" s="1"/>
  <c r="DA79" i="9"/>
  <c r="AU72" i="9"/>
  <c r="V72" i="9"/>
  <c r="CV79" i="9"/>
  <c r="CM79" i="9"/>
  <c r="EN79" i="9"/>
  <c r="DB77" i="9"/>
  <c r="DC76" i="9"/>
  <c r="DD76" i="9" s="1"/>
  <c r="DQ80" i="9"/>
  <c r="DJ80" i="9"/>
  <c r="DK80" i="9" s="1"/>
  <c r="CY80" i="9"/>
  <c r="CZ80" i="9" s="1"/>
  <c r="CT80" i="9"/>
  <c r="CU80" i="9" s="1"/>
  <c r="DY80" i="9"/>
  <c r="DR80" i="9"/>
  <c r="DS80" i="9" s="1"/>
  <c r="BO80" i="9"/>
  <c r="BJ81" i="9"/>
  <c r="EK80" i="9"/>
  <c r="EP80" i="9" s="1"/>
  <c r="DZ80" i="9"/>
  <c r="EA80" i="9" s="1"/>
  <c r="BP80" i="9"/>
  <c r="BQ80" i="9" s="1"/>
  <c r="EL80" i="9"/>
  <c r="EM80" i="9" s="1"/>
  <c r="DI80" i="9"/>
  <c r="CX80" i="9"/>
  <c r="CS80" i="9"/>
  <c r="BK80" i="9"/>
  <c r="BL80" i="9" s="1"/>
  <c r="AT80" i="9"/>
  <c r="U80" i="9"/>
  <c r="BV81" i="9"/>
  <c r="CI80" i="9"/>
  <c r="CJ80" i="9" s="1"/>
  <c r="CL80" i="9" s="1"/>
  <c r="DE75" i="9"/>
  <c r="AW75" i="9" s="1"/>
  <c r="X75" i="9"/>
  <c r="BR79" i="9"/>
  <c r="DL79" i="9"/>
  <c r="BW77" i="9"/>
  <c r="BX76" i="9"/>
  <c r="BY76" i="9" s="1"/>
  <c r="CC75" i="9"/>
  <c r="CD74" i="9"/>
  <c r="AV78" i="9"/>
  <c r="W78" i="9"/>
  <c r="CE73" i="9"/>
  <c r="CF73" i="9" s="1"/>
  <c r="CG73" i="9" s="1"/>
  <c r="EB79" i="9"/>
  <c r="FG81" i="9" l="1"/>
  <c r="FL81" i="9" s="1"/>
  <c r="FR81" i="9"/>
  <c r="FW81" i="9" s="1"/>
  <c r="EV81" i="9"/>
  <c r="FA81" i="9" s="1"/>
  <c r="FS81" i="9"/>
  <c r="FT81" i="9" s="1"/>
  <c r="EW81" i="9"/>
  <c r="EX81" i="9" s="1"/>
  <c r="FH81" i="9"/>
  <c r="FI81" i="9" s="1"/>
  <c r="FB79" i="9"/>
  <c r="FC79" i="9" s="1"/>
  <c r="EZ79" i="9"/>
  <c r="FU80" i="9"/>
  <c r="AO80" i="9" s="1"/>
  <c r="FJ80" i="9"/>
  <c r="FM79" i="9"/>
  <c r="FN79" i="9" s="1"/>
  <c r="FK79" i="9"/>
  <c r="AC79" i="9"/>
  <c r="BB79" i="9" s="1"/>
  <c r="FV79" i="9"/>
  <c r="FX79" i="9"/>
  <c r="EY80" i="9"/>
  <c r="FY78" i="9"/>
  <c r="AD78" i="9"/>
  <c r="BC78" i="9" s="1"/>
  <c r="AP78" i="9"/>
  <c r="AO79" i="9"/>
  <c r="CM80" i="9"/>
  <c r="EO79" i="9"/>
  <c r="EQ79" i="9"/>
  <c r="ER78" i="9"/>
  <c r="EF78" i="9"/>
  <c r="EG78" i="9" s="1"/>
  <c r="BA78" i="9" s="1"/>
  <c r="AN78" i="9"/>
  <c r="ED78" i="9"/>
  <c r="AB78" i="9"/>
  <c r="AH73" i="9"/>
  <c r="AM79" i="9"/>
  <c r="AJ76" i="9"/>
  <c r="EB80" i="9"/>
  <c r="EE80" i="9" s="1"/>
  <c r="AI79" i="9"/>
  <c r="AK79" i="9"/>
  <c r="DA80" i="9"/>
  <c r="EN80" i="9"/>
  <c r="BW78" i="9"/>
  <c r="BX77" i="9"/>
  <c r="BY77" i="9" s="1"/>
  <c r="BV82" i="9"/>
  <c r="CI81" i="9"/>
  <c r="CJ81" i="9" s="1"/>
  <c r="CL81" i="9" s="1"/>
  <c r="DE76" i="9"/>
  <c r="AW76" i="9" s="1"/>
  <c r="X76" i="9"/>
  <c r="AV79" i="9"/>
  <c r="W79" i="9"/>
  <c r="DU79" i="9"/>
  <c r="AY79" i="9" s="1"/>
  <c r="Z79" i="9"/>
  <c r="BR80" i="9"/>
  <c r="DT80" i="9"/>
  <c r="DQ81" i="9"/>
  <c r="DJ81" i="9"/>
  <c r="DK81" i="9" s="1"/>
  <c r="CY81" i="9"/>
  <c r="CZ81" i="9" s="1"/>
  <c r="CT81" i="9"/>
  <c r="CU81" i="9" s="1"/>
  <c r="DY81" i="9"/>
  <c r="DR81" i="9"/>
  <c r="DS81" i="9" s="1"/>
  <c r="BO81" i="9"/>
  <c r="BJ82" i="9"/>
  <c r="EK81" i="9"/>
  <c r="EP81" i="9" s="1"/>
  <c r="DZ81" i="9"/>
  <c r="EA81" i="9" s="1"/>
  <c r="BP81" i="9"/>
  <c r="BQ81" i="9" s="1"/>
  <c r="EL81" i="9"/>
  <c r="EM81" i="9" s="1"/>
  <c r="DI81" i="9"/>
  <c r="CX81" i="9"/>
  <c r="CS81" i="9"/>
  <c r="BK81" i="9"/>
  <c r="BL81" i="9" s="1"/>
  <c r="AT81" i="9"/>
  <c r="U81" i="9"/>
  <c r="DL80" i="9"/>
  <c r="EC79" i="9"/>
  <c r="AZ79" i="9" s="1"/>
  <c r="AA79" i="9"/>
  <c r="EE79" i="9"/>
  <c r="CC76" i="9"/>
  <c r="CD75" i="9"/>
  <c r="CE74" i="9"/>
  <c r="CF74" i="9" s="1"/>
  <c r="CG74" i="9" s="1"/>
  <c r="AU73" i="9"/>
  <c r="V73" i="9"/>
  <c r="DM79" i="9"/>
  <c r="AX79" i="9" s="1"/>
  <c r="Y79" i="9"/>
  <c r="DB78" i="9"/>
  <c r="DC77" i="9"/>
  <c r="DD77" i="9" s="1"/>
  <c r="CV80" i="9"/>
  <c r="FU81" i="9" l="1"/>
  <c r="AO81" i="9" s="1"/>
  <c r="FM80" i="9"/>
  <c r="FN80" i="9" s="1"/>
  <c r="FK80" i="9"/>
  <c r="FY79" i="9"/>
  <c r="AD79" i="9"/>
  <c r="BC79" i="9" s="1"/>
  <c r="AP79" i="9"/>
  <c r="AC80" i="9"/>
  <c r="BB80" i="9" s="1"/>
  <c r="FV80" i="9"/>
  <c r="FX80" i="9"/>
  <c r="EY81" i="9"/>
  <c r="FR82" i="9"/>
  <c r="FW82" i="9" s="1"/>
  <c r="FG82" i="9"/>
  <c r="FL82" i="9" s="1"/>
  <c r="EV82" i="9"/>
  <c r="FA82" i="9" s="1"/>
  <c r="FS82" i="9"/>
  <c r="FT82" i="9" s="1"/>
  <c r="FH82" i="9"/>
  <c r="FI82" i="9" s="1"/>
  <c r="EW82" i="9"/>
  <c r="EX82" i="9" s="1"/>
  <c r="FB80" i="9"/>
  <c r="FC80" i="9" s="1"/>
  <c r="EZ80" i="9"/>
  <c r="FJ81" i="9"/>
  <c r="ER79" i="9"/>
  <c r="EO80" i="9"/>
  <c r="EQ80" i="9"/>
  <c r="DT81" i="9"/>
  <c r="AN80" i="9"/>
  <c r="BR81" i="9"/>
  <c r="EB81" i="9"/>
  <c r="AK80" i="9"/>
  <c r="AL80" i="9"/>
  <c r="AJ77" i="9"/>
  <c r="DL81" i="9"/>
  <c r="AK81" i="9" s="1"/>
  <c r="EC80" i="9"/>
  <c r="AZ80" i="9" s="1"/>
  <c r="AM80" i="9"/>
  <c r="AH74" i="9"/>
  <c r="AA80" i="9"/>
  <c r="AI80" i="9"/>
  <c r="AN79" i="9"/>
  <c r="EN81" i="9"/>
  <c r="CM81" i="9"/>
  <c r="AV80" i="9"/>
  <c r="W80" i="9"/>
  <c r="EF79" i="9"/>
  <c r="EG79" i="9" s="1"/>
  <c r="BA79" i="9" s="1"/>
  <c r="ED79" i="9"/>
  <c r="AB79" i="9"/>
  <c r="BW79" i="9"/>
  <c r="BX78" i="9"/>
  <c r="BY78" i="9" s="1"/>
  <c r="CV81" i="9"/>
  <c r="CC77" i="9"/>
  <c r="CD76" i="9"/>
  <c r="DM80" i="9"/>
  <c r="AX80" i="9" s="1"/>
  <c r="Y80" i="9"/>
  <c r="DU80" i="9"/>
  <c r="AY80" i="9" s="1"/>
  <c r="Z80" i="9"/>
  <c r="EF80" i="9"/>
  <c r="EG80" i="9" s="1"/>
  <c r="BA80" i="9" s="1"/>
  <c r="ED80" i="9"/>
  <c r="AB80" i="9"/>
  <c r="DB79" i="9"/>
  <c r="DC78" i="9"/>
  <c r="DD78" i="9" s="1"/>
  <c r="CE75" i="9"/>
  <c r="CF75" i="9" s="1"/>
  <c r="CG75" i="9" s="1"/>
  <c r="DQ82" i="9"/>
  <c r="DJ82" i="9"/>
  <c r="DK82" i="9" s="1"/>
  <c r="CY82" i="9"/>
  <c r="CZ82" i="9" s="1"/>
  <c r="CT82" i="9"/>
  <c r="CU82" i="9" s="1"/>
  <c r="DY82" i="9"/>
  <c r="DR82" i="9"/>
  <c r="DS82" i="9" s="1"/>
  <c r="BO82" i="9"/>
  <c r="BJ83" i="9"/>
  <c r="EK82" i="9"/>
  <c r="EP82" i="9" s="1"/>
  <c r="DZ82" i="9"/>
  <c r="EA82" i="9" s="1"/>
  <c r="BP82" i="9"/>
  <c r="BQ82" i="9" s="1"/>
  <c r="EL82" i="9"/>
  <c r="EM82" i="9" s="1"/>
  <c r="DI82" i="9"/>
  <c r="CX82" i="9"/>
  <c r="CS82" i="9"/>
  <c r="BK82" i="9"/>
  <c r="BL82" i="9" s="1"/>
  <c r="AT82" i="9"/>
  <c r="U82" i="9"/>
  <c r="BV83" i="9"/>
  <c r="CI82" i="9"/>
  <c r="CJ82" i="9" s="1"/>
  <c r="CL82" i="9" s="1"/>
  <c r="DE77" i="9"/>
  <c r="AW77" i="9" s="1"/>
  <c r="X77" i="9"/>
  <c r="AU74" i="9"/>
  <c r="V74" i="9"/>
  <c r="DA81" i="9"/>
  <c r="AC81" i="9" l="1"/>
  <c r="BB81" i="9" s="1"/>
  <c r="FV81" i="9"/>
  <c r="FX81" i="9"/>
  <c r="AP81" i="9" s="1"/>
  <c r="FB81" i="9"/>
  <c r="FC81" i="9" s="1"/>
  <c r="EZ81" i="9"/>
  <c r="FU82" i="9"/>
  <c r="AO82" i="9" s="1"/>
  <c r="FG83" i="9"/>
  <c r="FL83" i="9" s="1"/>
  <c r="FR83" i="9"/>
  <c r="FW83" i="9" s="1"/>
  <c r="EV83" i="9"/>
  <c r="FA83" i="9" s="1"/>
  <c r="FS83" i="9"/>
  <c r="FT83" i="9" s="1"/>
  <c r="EW83" i="9"/>
  <c r="EX83" i="9" s="1"/>
  <c r="FH83" i="9"/>
  <c r="FI83" i="9" s="1"/>
  <c r="FM81" i="9"/>
  <c r="FN81" i="9" s="1"/>
  <c r="FK81" i="9"/>
  <c r="FJ82" i="9"/>
  <c r="FY81" i="9"/>
  <c r="AD81" i="9"/>
  <c r="FY80" i="9"/>
  <c r="AD80" i="9"/>
  <c r="AP80" i="9"/>
  <c r="EY82" i="9"/>
  <c r="CM82" i="9"/>
  <c r="BC80" i="9"/>
  <c r="ER80" i="9"/>
  <c r="EO81" i="9"/>
  <c r="EQ81" i="9"/>
  <c r="EC81" i="9"/>
  <c r="AZ81" i="9" s="1"/>
  <c r="EE81" i="9"/>
  <c r="DM81" i="9"/>
  <c r="AX81" i="9" s="1"/>
  <c r="AA81" i="9"/>
  <c r="AL81" i="9"/>
  <c r="Z81" i="9"/>
  <c r="EB82" i="9"/>
  <c r="AM82" i="9" s="1"/>
  <c r="DU81" i="9"/>
  <c r="AY81" i="9" s="1"/>
  <c r="Y81" i="9"/>
  <c r="AJ78" i="9"/>
  <c r="BR82" i="9"/>
  <c r="DT82" i="9"/>
  <c r="AM81" i="9"/>
  <c r="AH75" i="9"/>
  <c r="CV82" i="9"/>
  <c r="AV82" i="9" s="1"/>
  <c r="AI81" i="9"/>
  <c r="EN82" i="9"/>
  <c r="AU75" i="9"/>
  <c r="V75" i="9"/>
  <c r="DA82" i="9"/>
  <c r="DQ83" i="9"/>
  <c r="DJ83" i="9"/>
  <c r="DK83" i="9" s="1"/>
  <c r="CY83" i="9"/>
  <c r="CZ83" i="9" s="1"/>
  <c r="CT83" i="9"/>
  <c r="CU83" i="9" s="1"/>
  <c r="DY83" i="9"/>
  <c r="DR83" i="9"/>
  <c r="DS83" i="9" s="1"/>
  <c r="BO83" i="9"/>
  <c r="BJ84" i="9"/>
  <c r="EK83" i="9"/>
  <c r="EP83" i="9" s="1"/>
  <c r="DZ83" i="9"/>
  <c r="EA83" i="9" s="1"/>
  <c r="BP83" i="9"/>
  <c r="BQ83" i="9" s="1"/>
  <c r="EL83" i="9"/>
  <c r="EM83" i="9" s="1"/>
  <c r="DI83" i="9"/>
  <c r="CX83" i="9"/>
  <c r="CS83" i="9"/>
  <c r="BK83" i="9"/>
  <c r="BL83" i="9" s="1"/>
  <c r="AT83" i="9"/>
  <c r="U83" i="9"/>
  <c r="DB80" i="9"/>
  <c r="DC79" i="9"/>
  <c r="DD79" i="9" s="1"/>
  <c r="AV81" i="9"/>
  <c r="W81" i="9"/>
  <c r="DL82" i="9"/>
  <c r="DE78" i="9"/>
  <c r="AW78" i="9" s="1"/>
  <c r="X78" i="9"/>
  <c r="CC78" i="9"/>
  <c r="CD77" i="9"/>
  <c r="CE76" i="9"/>
  <c r="CF76" i="9" s="1"/>
  <c r="CG76" i="9" s="1"/>
  <c r="BW80" i="9"/>
  <c r="BX79" i="9"/>
  <c r="BY79" i="9" s="1"/>
  <c r="BV84" i="9"/>
  <c r="CI83" i="9"/>
  <c r="CJ83" i="9" s="1"/>
  <c r="CL83" i="9" s="1"/>
  <c r="FJ83" i="9" l="1"/>
  <c r="FK83" i="9" s="1"/>
  <c r="FR84" i="9"/>
  <c r="FW84" i="9" s="1"/>
  <c r="EV84" i="9"/>
  <c r="FA84" i="9" s="1"/>
  <c r="FG84" i="9"/>
  <c r="FL84" i="9" s="1"/>
  <c r="FS84" i="9"/>
  <c r="FT84" i="9" s="1"/>
  <c r="FH84" i="9"/>
  <c r="FI84" i="9" s="1"/>
  <c r="EW84" i="9"/>
  <c r="EX84" i="9" s="1"/>
  <c r="AC82" i="9"/>
  <c r="BB82" i="9" s="1"/>
  <c r="FV82" i="9"/>
  <c r="FX82" i="9"/>
  <c r="FU83" i="9"/>
  <c r="AO83" i="9" s="1"/>
  <c r="EZ82" i="9"/>
  <c r="FB82" i="9"/>
  <c r="FC82" i="9" s="1"/>
  <c r="FM82" i="9"/>
  <c r="FN82" i="9" s="1"/>
  <c r="FK82" i="9"/>
  <c r="EY83" i="9"/>
  <c r="AB81" i="9"/>
  <c r="EE82" i="9"/>
  <c r="AB82" i="9" s="1"/>
  <c r="EF81" i="9"/>
  <c r="EG81" i="9" s="1"/>
  <c r="BA81" i="9" s="1"/>
  <c r="BC81" i="9"/>
  <c r="ER81" i="9"/>
  <c r="EO82" i="9"/>
  <c r="EQ82" i="9"/>
  <c r="DU82" i="9"/>
  <c r="AY82" i="9" s="1"/>
  <c r="ED81" i="9"/>
  <c r="AN81" i="9"/>
  <c r="Z82" i="9"/>
  <c r="EC82" i="9"/>
  <c r="AZ82" i="9" s="1"/>
  <c r="AA82" i="9"/>
  <c r="W82" i="9"/>
  <c r="AI82" i="9"/>
  <c r="AK82" i="9"/>
  <c r="AL82" i="9"/>
  <c r="AH76" i="9"/>
  <c r="AJ79" i="9"/>
  <c r="AU76" i="9"/>
  <c r="V76" i="9"/>
  <c r="CM83" i="9"/>
  <c r="DA83" i="9"/>
  <c r="EN83" i="9"/>
  <c r="EB83" i="9"/>
  <c r="AM83" i="9" s="1"/>
  <c r="BW81" i="9"/>
  <c r="BX80" i="9"/>
  <c r="BY80" i="9" s="1"/>
  <c r="DM82" i="9"/>
  <c r="AX82" i="9" s="1"/>
  <c r="Y82" i="9"/>
  <c r="DB81" i="9"/>
  <c r="DC80" i="9"/>
  <c r="DD80" i="9" s="1"/>
  <c r="BR83" i="9"/>
  <c r="DT83" i="9"/>
  <c r="DE79" i="9"/>
  <c r="AW79" i="9" s="1"/>
  <c r="X79" i="9"/>
  <c r="DQ84" i="9"/>
  <c r="DJ84" i="9"/>
  <c r="DK84" i="9" s="1"/>
  <c r="CY84" i="9"/>
  <c r="CZ84" i="9" s="1"/>
  <c r="CT84" i="9"/>
  <c r="CU84" i="9" s="1"/>
  <c r="DY84" i="9"/>
  <c r="DR84" i="9"/>
  <c r="DS84" i="9" s="1"/>
  <c r="BO84" i="9"/>
  <c r="BJ85" i="9"/>
  <c r="EK84" i="9"/>
  <c r="EP84" i="9" s="1"/>
  <c r="DZ84" i="9"/>
  <c r="EA84" i="9" s="1"/>
  <c r="BP84" i="9"/>
  <c r="BQ84" i="9" s="1"/>
  <c r="EL84" i="9"/>
  <c r="EM84" i="9" s="1"/>
  <c r="DI84" i="9"/>
  <c r="CX84" i="9"/>
  <c r="CS84" i="9"/>
  <c r="BK84" i="9"/>
  <c r="BL84" i="9" s="1"/>
  <c r="AT84" i="9"/>
  <c r="U84" i="9"/>
  <c r="DL83" i="9"/>
  <c r="BV85" i="9"/>
  <c r="CI84" i="9"/>
  <c r="CJ84" i="9" s="1"/>
  <c r="CL84" i="9" s="1"/>
  <c r="CC79" i="9"/>
  <c r="CD78" i="9"/>
  <c r="CE77" i="9"/>
  <c r="CF77" i="9" s="1"/>
  <c r="CG77" i="9" s="1"/>
  <c r="CV83" i="9"/>
  <c r="FM83" i="9" l="1"/>
  <c r="FN83" i="9" s="1"/>
  <c r="FU84" i="9"/>
  <c r="FB83" i="9"/>
  <c r="FC83" i="9" s="1"/>
  <c r="EZ83" i="9"/>
  <c r="FY82" i="9"/>
  <c r="AD82" i="9"/>
  <c r="BC82" i="9" s="1"/>
  <c r="AP82" i="9"/>
  <c r="FJ84" i="9"/>
  <c r="FG85" i="9"/>
  <c r="FL85" i="9" s="1"/>
  <c r="FR85" i="9"/>
  <c r="FW85" i="9" s="1"/>
  <c r="EV85" i="9"/>
  <c r="FA85" i="9" s="1"/>
  <c r="FS85" i="9"/>
  <c r="FT85" i="9" s="1"/>
  <c r="EW85" i="9"/>
  <c r="EX85" i="9" s="1"/>
  <c r="FH85" i="9"/>
  <c r="FI85" i="9" s="1"/>
  <c r="AC83" i="9"/>
  <c r="BB83" i="9" s="1"/>
  <c r="FV83" i="9"/>
  <c r="FX83" i="9"/>
  <c r="EF82" i="9"/>
  <c r="EG82" i="9" s="1"/>
  <c r="BA82" i="9" s="1"/>
  <c r="AN82" i="9"/>
  <c r="EY84" i="9"/>
  <c r="ED82" i="9"/>
  <c r="EO83" i="9"/>
  <c r="EQ83" i="9"/>
  <c r="ER82" i="9"/>
  <c r="AI83" i="9"/>
  <c r="AK83" i="9"/>
  <c r="AH77" i="9"/>
  <c r="AJ80" i="9"/>
  <c r="EB84" i="9"/>
  <c r="AL83" i="9"/>
  <c r="DA84" i="9"/>
  <c r="EN84" i="9"/>
  <c r="CC80" i="9"/>
  <c r="CD79" i="9"/>
  <c r="DM83" i="9"/>
  <c r="AX83" i="9" s="1"/>
  <c r="Y83" i="9"/>
  <c r="BR84" i="9"/>
  <c r="DT84" i="9"/>
  <c r="AU77" i="9"/>
  <c r="V77" i="9"/>
  <c r="BV86" i="9"/>
  <c r="CI85" i="9"/>
  <c r="CJ85" i="9" s="1"/>
  <c r="CL85" i="9" s="1"/>
  <c r="DQ85" i="9"/>
  <c r="DJ85" i="9"/>
  <c r="DK85" i="9" s="1"/>
  <c r="CY85" i="9"/>
  <c r="CZ85" i="9" s="1"/>
  <c r="CT85" i="9"/>
  <c r="CU85" i="9" s="1"/>
  <c r="DY85" i="9"/>
  <c r="DR85" i="9"/>
  <c r="DS85" i="9" s="1"/>
  <c r="BO85" i="9"/>
  <c r="BJ86" i="9"/>
  <c r="EK85" i="9"/>
  <c r="EP85" i="9" s="1"/>
  <c r="DZ85" i="9"/>
  <c r="EA85" i="9" s="1"/>
  <c r="BP85" i="9"/>
  <c r="BQ85" i="9" s="1"/>
  <c r="EL85" i="9"/>
  <c r="EM85" i="9" s="1"/>
  <c r="DI85" i="9"/>
  <c r="CX85" i="9"/>
  <c r="CS85" i="9"/>
  <c r="BK85" i="9"/>
  <c r="BL85" i="9" s="1"/>
  <c r="AT85" i="9"/>
  <c r="U85" i="9"/>
  <c r="DU83" i="9"/>
  <c r="AY83" i="9" s="1"/>
  <c r="Z83" i="9"/>
  <c r="EC83" i="9"/>
  <c r="AZ83" i="9" s="1"/>
  <c r="AA83" i="9"/>
  <c r="EE83" i="9"/>
  <c r="DL84" i="9"/>
  <c r="CE78" i="9"/>
  <c r="CF78" i="9" s="1"/>
  <c r="CG78" i="9" s="1"/>
  <c r="AV83" i="9"/>
  <c r="W83" i="9"/>
  <c r="DB82" i="9"/>
  <c r="DC81" i="9"/>
  <c r="DD81" i="9" s="1"/>
  <c r="BW82" i="9"/>
  <c r="BX81" i="9"/>
  <c r="BY81" i="9" s="1"/>
  <c r="DE80" i="9"/>
  <c r="AW80" i="9" s="1"/>
  <c r="X80" i="9"/>
  <c r="CM84" i="9"/>
  <c r="CV84" i="9"/>
  <c r="AI84" i="9" s="1"/>
  <c r="FR86" i="9" l="1"/>
  <c r="FW86" i="9" s="1"/>
  <c r="FG86" i="9"/>
  <c r="FL86" i="9" s="1"/>
  <c r="EV86" i="9"/>
  <c r="FA86" i="9" s="1"/>
  <c r="FS86" i="9"/>
  <c r="FT86" i="9" s="1"/>
  <c r="EW86" i="9"/>
  <c r="EX86" i="9" s="1"/>
  <c r="FH86" i="9"/>
  <c r="FI86" i="9" s="1"/>
  <c r="FB84" i="9"/>
  <c r="FC84" i="9" s="1"/>
  <c r="EZ84" i="9"/>
  <c r="AC84" i="9"/>
  <c r="BB84" i="9" s="1"/>
  <c r="FV84" i="9"/>
  <c r="FX84" i="9"/>
  <c r="FY83" i="9"/>
  <c r="AD83" i="9"/>
  <c r="BC83" i="9" s="1"/>
  <c r="AP83" i="9"/>
  <c r="EY85" i="9"/>
  <c r="FM84" i="9"/>
  <c r="FN84" i="9" s="1"/>
  <c r="FK84" i="9"/>
  <c r="FU85" i="9"/>
  <c r="FJ85" i="9"/>
  <c r="AO84" i="9"/>
  <c r="EC84" i="9"/>
  <c r="AZ84" i="9" s="1"/>
  <c r="EO84" i="9"/>
  <c r="EQ84" i="9"/>
  <c r="ER83" i="9"/>
  <c r="DT85" i="9"/>
  <c r="AL85" i="9" s="1"/>
  <c r="BR85" i="9"/>
  <c r="CM85" i="9"/>
  <c r="AJ81" i="9"/>
  <c r="AH78" i="9"/>
  <c r="DL85" i="9"/>
  <c r="AK85" i="9" s="1"/>
  <c r="EN85" i="9"/>
  <c r="AK84" i="9"/>
  <c r="AL84" i="9"/>
  <c r="AN83" i="9"/>
  <c r="EB85" i="9"/>
  <c r="AM85" i="9" s="1"/>
  <c r="AA84" i="9"/>
  <c r="AM84" i="9"/>
  <c r="EE84" i="9"/>
  <c r="AB84" i="9" s="1"/>
  <c r="AU78" i="9"/>
  <c r="V78" i="9"/>
  <c r="DA85" i="9"/>
  <c r="AV84" i="9"/>
  <c r="W84" i="9"/>
  <c r="DB83" i="9"/>
  <c r="DC82" i="9"/>
  <c r="DD82" i="9" s="1"/>
  <c r="CV85" i="9"/>
  <c r="EC85" i="9"/>
  <c r="AZ85" i="9" s="1"/>
  <c r="DE81" i="9"/>
  <c r="AW81" i="9" s="1"/>
  <c r="X81" i="9"/>
  <c r="EF83" i="9"/>
  <c r="EG83" i="9" s="1"/>
  <c r="BA83" i="9" s="1"/>
  <c r="ED83" i="9"/>
  <c r="AB83" i="9"/>
  <c r="BW83" i="9"/>
  <c r="BX82" i="9"/>
  <c r="BY82" i="9" s="1"/>
  <c r="DM84" i="9"/>
  <c r="AX84" i="9" s="1"/>
  <c r="Y84" i="9"/>
  <c r="DQ86" i="9"/>
  <c r="DJ86" i="9"/>
  <c r="DK86" i="9" s="1"/>
  <c r="CY86" i="9"/>
  <c r="CZ86" i="9" s="1"/>
  <c r="CT86" i="9"/>
  <c r="CU86" i="9" s="1"/>
  <c r="DY86" i="9"/>
  <c r="DR86" i="9"/>
  <c r="DS86" i="9" s="1"/>
  <c r="BO86" i="9"/>
  <c r="BJ87" i="9"/>
  <c r="EK86" i="9"/>
  <c r="EP86" i="9" s="1"/>
  <c r="DZ86" i="9"/>
  <c r="EA86" i="9" s="1"/>
  <c r="BP86" i="9"/>
  <c r="BQ86" i="9" s="1"/>
  <c r="EL86" i="9"/>
  <c r="EM86" i="9" s="1"/>
  <c r="DI86" i="9"/>
  <c r="CX86" i="9"/>
  <c r="CS86" i="9"/>
  <c r="BK86" i="9"/>
  <c r="BL86" i="9" s="1"/>
  <c r="AT86" i="9"/>
  <c r="U86" i="9"/>
  <c r="CC81" i="9"/>
  <c r="CD80" i="9"/>
  <c r="BV87" i="9"/>
  <c r="CI86" i="9"/>
  <c r="CJ86" i="9" s="1"/>
  <c r="CL86" i="9" s="1"/>
  <c r="DU84" i="9"/>
  <c r="AY84" i="9" s="1"/>
  <c r="Z84" i="9"/>
  <c r="CE79" i="9"/>
  <c r="CF79" i="9" s="1"/>
  <c r="CG79" i="9" s="1"/>
  <c r="EY86" i="9" l="1"/>
  <c r="EZ86" i="9" s="1"/>
  <c r="FJ86" i="9"/>
  <c r="FM86" i="9" s="1"/>
  <c r="FN86" i="9" s="1"/>
  <c r="FB85" i="9"/>
  <c r="FC85" i="9" s="1"/>
  <c r="EZ85" i="9"/>
  <c r="FY84" i="9"/>
  <c r="AD84" i="9"/>
  <c r="BC84" i="9" s="1"/>
  <c r="AP84" i="9"/>
  <c r="FK85" i="9"/>
  <c r="FM85" i="9"/>
  <c r="FN85" i="9" s="1"/>
  <c r="FK86" i="9"/>
  <c r="FG87" i="9"/>
  <c r="FL87" i="9" s="1"/>
  <c r="FR87" i="9"/>
  <c r="FW87" i="9" s="1"/>
  <c r="EV87" i="9"/>
  <c r="FA87" i="9" s="1"/>
  <c r="FS87" i="9"/>
  <c r="FT87" i="9" s="1"/>
  <c r="FH87" i="9"/>
  <c r="FI87" i="9" s="1"/>
  <c r="EW87" i="9"/>
  <c r="EX87" i="9" s="1"/>
  <c r="AC85" i="9"/>
  <c r="BB85" i="9" s="1"/>
  <c r="FV85" i="9"/>
  <c r="FX85" i="9"/>
  <c r="AO85" i="9"/>
  <c r="FU86" i="9"/>
  <c r="EO85" i="9"/>
  <c r="EQ85" i="9"/>
  <c r="ER84" i="9"/>
  <c r="Z85" i="9"/>
  <c r="EF84" i="9"/>
  <c r="EG84" i="9" s="1"/>
  <c r="BA84" i="9" s="1"/>
  <c r="DU85" i="9"/>
  <c r="AY85" i="9" s="1"/>
  <c r="AA85" i="9"/>
  <c r="EE85" i="9"/>
  <c r="AN85" i="9" s="1"/>
  <c r="Y85" i="9"/>
  <c r="AJ82" i="9"/>
  <c r="ED84" i="9"/>
  <c r="DM85" i="9"/>
  <c r="AX85" i="9" s="1"/>
  <c r="AI85" i="9"/>
  <c r="AH79" i="9"/>
  <c r="AN84" i="9"/>
  <c r="DA86" i="9"/>
  <c r="CM86" i="9"/>
  <c r="EN86" i="9"/>
  <c r="EB86" i="9"/>
  <c r="BV88" i="9"/>
  <c r="CI87" i="9"/>
  <c r="CJ87" i="9" s="1"/>
  <c r="CL87" i="9" s="1"/>
  <c r="CC82" i="9"/>
  <c r="CD81" i="9"/>
  <c r="BR86" i="9"/>
  <c r="DT86" i="9"/>
  <c r="DQ87" i="9"/>
  <c r="DJ87" i="9"/>
  <c r="DK87" i="9" s="1"/>
  <c r="CY87" i="9"/>
  <c r="CZ87" i="9" s="1"/>
  <c r="CT87" i="9"/>
  <c r="CU87" i="9" s="1"/>
  <c r="DY87" i="9"/>
  <c r="DR87" i="9"/>
  <c r="DS87" i="9" s="1"/>
  <c r="BO87" i="9"/>
  <c r="BJ88" i="9"/>
  <c r="EK87" i="9"/>
  <c r="EP87" i="9" s="1"/>
  <c r="DZ87" i="9"/>
  <c r="EA87" i="9" s="1"/>
  <c r="BP87" i="9"/>
  <c r="BQ87" i="9" s="1"/>
  <c r="EL87" i="9"/>
  <c r="EM87" i="9" s="1"/>
  <c r="DI87" i="9"/>
  <c r="CX87" i="9"/>
  <c r="CS87" i="9"/>
  <c r="BK87" i="9"/>
  <c r="BL87" i="9" s="1"/>
  <c r="AT87" i="9"/>
  <c r="U87" i="9"/>
  <c r="BW84" i="9"/>
  <c r="BX83" i="9"/>
  <c r="BY83" i="9" s="1"/>
  <c r="AV85" i="9"/>
  <c r="W85" i="9"/>
  <c r="DB84" i="9"/>
  <c r="DC83" i="9"/>
  <c r="DD83" i="9" s="1"/>
  <c r="DL86" i="9"/>
  <c r="AU79" i="9"/>
  <c r="V79" i="9"/>
  <c r="CE80" i="9"/>
  <c r="CF80" i="9" s="1"/>
  <c r="CG80" i="9" s="1"/>
  <c r="DE82" i="9"/>
  <c r="AW82" i="9" s="1"/>
  <c r="X82" i="9"/>
  <c r="CV86" i="9"/>
  <c r="AI86" i="9" s="1"/>
  <c r="FU87" i="9" l="1"/>
  <c r="AC87" i="9" s="1"/>
  <c r="FJ87" i="9"/>
  <c r="FK87" i="9" s="1"/>
  <c r="FB86" i="9"/>
  <c r="FC86" i="9" s="1"/>
  <c r="EY87" i="9"/>
  <c r="FY85" i="9"/>
  <c r="AD85" i="9"/>
  <c r="BC85" i="9" s="1"/>
  <c r="AP85" i="9"/>
  <c r="FR88" i="9"/>
  <c r="FW88" i="9" s="1"/>
  <c r="EV88" i="9"/>
  <c r="FA88" i="9" s="1"/>
  <c r="FG88" i="9"/>
  <c r="FL88" i="9" s="1"/>
  <c r="FS88" i="9"/>
  <c r="FT88" i="9" s="1"/>
  <c r="EW88" i="9"/>
  <c r="EX88" i="9" s="1"/>
  <c r="FH88" i="9"/>
  <c r="FI88" i="9" s="1"/>
  <c r="AC86" i="9"/>
  <c r="BB86" i="9" s="1"/>
  <c r="FV86" i="9"/>
  <c r="FX86" i="9"/>
  <c r="AO86" i="9"/>
  <c r="ED85" i="9"/>
  <c r="EO86" i="9"/>
  <c r="EQ86" i="9"/>
  <c r="ER85" i="9"/>
  <c r="AB85" i="9"/>
  <c r="EF85" i="9"/>
  <c r="EG85" i="9" s="1"/>
  <c r="BA85" i="9" s="1"/>
  <c r="AK86" i="9"/>
  <c r="EN87" i="9"/>
  <c r="AL86" i="9"/>
  <c r="AJ83" i="9"/>
  <c r="AM86" i="9"/>
  <c r="AH80" i="9"/>
  <c r="EB87" i="9"/>
  <c r="AU80" i="9"/>
  <c r="V80" i="9"/>
  <c r="DA87" i="9"/>
  <c r="DB85" i="9"/>
  <c r="DC84" i="9"/>
  <c r="DD84" i="9" s="1"/>
  <c r="BW85" i="9"/>
  <c r="BX84" i="9"/>
  <c r="BY84" i="9" s="1"/>
  <c r="DU86" i="9"/>
  <c r="AY86" i="9" s="1"/>
  <c r="Z86" i="9"/>
  <c r="BR87" i="9"/>
  <c r="DT87" i="9"/>
  <c r="DQ88" i="9"/>
  <c r="DJ88" i="9"/>
  <c r="DK88" i="9" s="1"/>
  <c r="CY88" i="9"/>
  <c r="CZ88" i="9" s="1"/>
  <c r="CT88" i="9"/>
  <c r="CU88" i="9" s="1"/>
  <c r="DY88" i="9"/>
  <c r="DR88" i="9"/>
  <c r="DS88" i="9" s="1"/>
  <c r="BO88" i="9"/>
  <c r="BJ89" i="9"/>
  <c r="EK88" i="9"/>
  <c r="EP88" i="9" s="1"/>
  <c r="DZ88" i="9"/>
  <c r="EA88" i="9" s="1"/>
  <c r="BP88" i="9"/>
  <c r="BQ88" i="9" s="1"/>
  <c r="EL88" i="9"/>
  <c r="EM88" i="9" s="1"/>
  <c r="DI88" i="9"/>
  <c r="CX88" i="9"/>
  <c r="CS88" i="9"/>
  <c r="BK88" i="9"/>
  <c r="BL88" i="9" s="1"/>
  <c r="AT88" i="9"/>
  <c r="U88" i="9"/>
  <c r="CM87" i="9"/>
  <c r="AV86" i="9"/>
  <c r="W86" i="9"/>
  <c r="DE83" i="9"/>
  <c r="AW83" i="9" s="1"/>
  <c r="X83" i="9"/>
  <c r="DM86" i="9"/>
  <c r="AX86" i="9" s="1"/>
  <c r="Y86" i="9"/>
  <c r="CC83" i="9"/>
  <c r="CD82" i="9"/>
  <c r="EC86" i="9"/>
  <c r="AZ86" i="9" s="1"/>
  <c r="AA86" i="9"/>
  <c r="EE86" i="9"/>
  <c r="DL87" i="9"/>
  <c r="CE81" i="9"/>
  <c r="CF81" i="9" s="1"/>
  <c r="CG81" i="9" s="1"/>
  <c r="BV89" i="9"/>
  <c r="CI88" i="9"/>
  <c r="CJ88" i="9" s="1"/>
  <c r="CL88" i="9" s="1"/>
  <c r="CV87" i="9"/>
  <c r="AI87" i="9" s="1"/>
  <c r="AO87" i="9" l="1"/>
  <c r="FV87" i="9"/>
  <c r="FX87" i="9"/>
  <c r="AP87" i="9" s="1"/>
  <c r="FM87" i="9"/>
  <c r="FN87" i="9" s="1"/>
  <c r="FJ88" i="9"/>
  <c r="FM88" i="9" s="1"/>
  <c r="FN88" i="9" s="1"/>
  <c r="FB87" i="9"/>
  <c r="FC87" i="9" s="1"/>
  <c r="EZ87" i="9"/>
  <c r="FG89" i="9"/>
  <c r="FL89" i="9" s="1"/>
  <c r="FR89" i="9"/>
  <c r="FW89" i="9" s="1"/>
  <c r="EV89" i="9"/>
  <c r="FA89" i="9" s="1"/>
  <c r="FS89" i="9"/>
  <c r="FT89" i="9" s="1"/>
  <c r="FH89" i="9"/>
  <c r="FI89" i="9" s="1"/>
  <c r="EW89" i="9"/>
  <c r="EX89" i="9" s="1"/>
  <c r="FU88" i="9"/>
  <c r="FY86" i="9"/>
  <c r="AD86" i="9"/>
  <c r="BC86" i="9" s="1"/>
  <c r="AP86" i="9"/>
  <c r="EY88" i="9"/>
  <c r="EO87" i="9"/>
  <c r="EQ87" i="9"/>
  <c r="BB87" i="9"/>
  <c r="ER86" i="9"/>
  <c r="AL87" i="9"/>
  <c r="DT88" i="9"/>
  <c r="AN86" i="9"/>
  <c r="BR88" i="9"/>
  <c r="EB88" i="9"/>
  <c r="CV88" i="9"/>
  <c r="AI88" i="9" s="1"/>
  <c r="AK87" i="9"/>
  <c r="AH81" i="9"/>
  <c r="AJ84" i="9"/>
  <c r="CM88" i="9"/>
  <c r="AM87" i="9"/>
  <c r="EN88" i="9"/>
  <c r="DA88" i="9"/>
  <c r="AU81" i="9"/>
  <c r="V81" i="9"/>
  <c r="AV87" i="9"/>
  <c r="W87" i="9"/>
  <c r="DM87" i="9"/>
  <c r="AX87" i="9" s="1"/>
  <c r="Y87" i="9"/>
  <c r="CE82" i="9"/>
  <c r="CF82" i="9" s="1"/>
  <c r="CG82" i="9" s="1"/>
  <c r="DQ89" i="9"/>
  <c r="DJ89" i="9"/>
  <c r="DK89" i="9" s="1"/>
  <c r="CY89" i="9"/>
  <c r="CZ89" i="9" s="1"/>
  <c r="CT89" i="9"/>
  <c r="CU89" i="9" s="1"/>
  <c r="DY89" i="9"/>
  <c r="DR89" i="9"/>
  <c r="DS89" i="9" s="1"/>
  <c r="BO89" i="9"/>
  <c r="BJ90" i="9"/>
  <c r="EK89" i="9"/>
  <c r="EP89" i="9" s="1"/>
  <c r="DZ89" i="9"/>
  <c r="EA89" i="9" s="1"/>
  <c r="BP89" i="9"/>
  <c r="BQ89" i="9" s="1"/>
  <c r="EL89" i="9"/>
  <c r="EM89" i="9" s="1"/>
  <c r="DI89" i="9"/>
  <c r="CX89" i="9"/>
  <c r="CS89" i="9"/>
  <c r="BK89" i="9"/>
  <c r="BL89" i="9" s="1"/>
  <c r="AT89" i="9"/>
  <c r="U89" i="9"/>
  <c r="DB86" i="9"/>
  <c r="DC85" i="9"/>
  <c r="DD85" i="9" s="1"/>
  <c r="DL88" i="9"/>
  <c r="BV90" i="9"/>
  <c r="CI89" i="9"/>
  <c r="CJ89" i="9" s="1"/>
  <c r="CL89" i="9" s="1"/>
  <c r="DE84" i="9"/>
  <c r="AW84" i="9" s="1"/>
  <c r="X84" i="9"/>
  <c r="BW86" i="9"/>
  <c r="BX85" i="9"/>
  <c r="BY85" i="9" s="1"/>
  <c r="EC87" i="9"/>
  <c r="AZ87" i="9" s="1"/>
  <c r="AA87" i="9"/>
  <c r="EE87" i="9"/>
  <c r="EF86" i="9"/>
  <c r="EG86" i="9" s="1"/>
  <c r="BA86" i="9" s="1"/>
  <c r="ED86" i="9"/>
  <c r="AB86" i="9"/>
  <c r="CC84" i="9"/>
  <c r="CD83" i="9"/>
  <c r="DU87" i="9"/>
  <c r="AY87" i="9" s="1"/>
  <c r="Z87" i="9"/>
  <c r="FK88" i="9" l="1"/>
  <c r="FY87" i="9"/>
  <c r="AD87" i="9"/>
  <c r="BC87" i="9" s="1"/>
  <c r="FJ89" i="9"/>
  <c r="FM89" i="9" s="1"/>
  <c r="FN89" i="9" s="1"/>
  <c r="AC88" i="9"/>
  <c r="BB88" i="9" s="1"/>
  <c r="FV88" i="9"/>
  <c r="FX88" i="9"/>
  <c r="AO88" i="9"/>
  <c r="EY89" i="9"/>
  <c r="EZ88" i="9"/>
  <c r="FB88" i="9"/>
  <c r="FC88" i="9" s="1"/>
  <c r="FR90" i="9"/>
  <c r="FW90" i="9" s="1"/>
  <c r="FG90" i="9"/>
  <c r="FL90" i="9" s="1"/>
  <c r="EV90" i="9"/>
  <c r="FA90" i="9" s="1"/>
  <c r="FS90" i="9"/>
  <c r="FT90" i="9" s="1"/>
  <c r="FH90" i="9"/>
  <c r="FI90" i="9" s="1"/>
  <c r="EW90" i="9"/>
  <c r="EX90" i="9" s="1"/>
  <c r="FU89" i="9"/>
  <c r="EC88" i="9"/>
  <c r="AZ88" i="9" s="1"/>
  <c r="AA88" i="9"/>
  <c r="W88" i="9"/>
  <c r="EO88" i="9"/>
  <c r="EQ88" i="9"/>
  <c r="ER87" i="9"/>
  <c r="Z88" i="9"/>
  <c r="EE88" i="9"/>
  <c r="AN88" i="9" s="1"/>
  <c r="DU88" i="9"/>
  <c r="AY88" i="9" s="1"/>
  <c r="AL88" i="9"/>
  <c r="AV88" i="9"/>
  <c r="AK88" i="9"/>
  <c r="AH82" i="9"/>
  <c r="AM88" i="9"/>
  <c r="AN87" i="9"/>
  <c r="AJ85" i="9"/>
  <c r="DA89" i="9"/>
  <c r="EN89" i="9"/>
  <c r="EB89" i="9"/>
  <c r="CC85" i="9"/>
  <c r="CD84" i="9"/>
  <c r="CE83" i="9"/>
  <c r="CF83" i="9" s="1"/>
  <c r="CG83" i="9" s="1"/>
  <c r="DB87" i="9"/>
  <c r="DC86" i="9"/>
  <c r="DD86" i="9" s="1"/>
  <c r="BR89" i="9"/>
  <c r="DT89" i="9"/>
  <c r="DE85" i="9"/>
  <c r="AW85" i="9" s="1"/>
  <c r="X85" i="9"/>
  <c r="DQ90" i="9"/>
  <c r="DJ90" i="9"/>
  <c r="DK90" i="9" s="1"/>
  <c r="CY90" i="9"/>
  <c r="CZ90" i="9" s="1"/>
  <c r="CT90" i="9"/>
  <c r="CU90" i="9" s="1"/>
  <c r="DY90" i="9"/>
  <c r="DR90" i="9"/>
  <c r="DS90" i="9" s="1"/>
  <c r="BO90" i="9"/>
  <c r="BJ91" i="9"/>
  <c r="EK90" i="9"/>
  <c r="EP90" i="9" s="1"/>
  <c r="DZ90" i="9"/>
  <c r="EA90" i="9" s="1"/>
  <c r="BP90" i="9"/>
  <c r="BQ90" i="9" s="1"/>
  <c r="EL90" i="9"/>
  <c r="EM90" i="9" s="1"/>
  <c r="DI90" i="9"/>
  <c r="CX90" i="9"/>
  <c r="CS90" i="9"/>
  <c r="BK90" i="9"/>
  <c r="BL90" i="9" s="1"/>
  <c r="AT90" i="9"/>
  <c r="U90" i="9"/>
  <c r="CM89" i="9"/>
  <c r="DL89" i="9"/>
  <c r="AK89" i="9" s="1"/>
  <c r="EF87" i="9"/>
  <c r="EG87" i="9" s="1"/>
  <c r="BA87" i="9" s="1"/>
  <c r="ED87" i="9"/>
  <c r="AB87" i="9"/>
  <c r="BW87" i="9"/>
  <c r="BX86" i="9"/>
  <c r="BY86" i="9" s="1"/>
  <c r="DM88" i="9"/>
  <c r="AX88" i="9" s="1"/>
  <c r="Y88" i="9"/>
  <c r="BV91" i="9"/>
  <c r="CI90" i="9"/>
  <c r="CJ90" i="9" s="1"/>
  <c r="CL90" i="9" s="1"/>
  <c r="AU82" i="9"/>
  <c r="V82" i="9"/>
  <c r="CV89" i="9"/>
  <c r="FK89" i="9" l="1"/>
  <c r="EY90" i="9"/>
  <c r="EZ90" i="9" s="1"/>
  <c r="FB89" i="9"/>
  <c r="FC89" i="9" s="1"/>
  <c r="EZ89" i="9"/>
  <c r="AC89" i="9"/>
  <c r="BB89" i="9" s="1"/>
  <c r="FV89" i="9"/>
  <c r="FX89" i="9"/>
  <c r="AO89" i="9"/>
  <c r="FY88" i="9"/>
  <c r="AD88" i="9"/>
  <c r="BC88" i="9" s="1"/>
  <c r="AP88" i="9"/>
  <c r="FU90" i="9"/>
  <c r="AO90" i="9" s="1"/>
  <c r="FG91" i="9"/>
  <c r="FL91" i="9" s="1"/>
  <c r="FR91" i="9"/>
  <c r="FW91" i="9" s="1"/>
  <c r="EV91" i="9"/>
  <c r="FA91" i="9" s="1"/>
  <c r="FS91" i="9"/>
  <c r="FT91" i="9" s="1"/>
  <c r="EW91" i="9"/>
  <c r="EX91" i="9" s="1"/>
  <c r="FH91" i="9"/>
  <c r="FI91" i="9" s="1"/>
  <c r="FJ90" i="9"/>
  <c r="EO89" i="9"/>
  <c r="EQ89" i="9"/>
  <c r="ER88" i="9"/>
  <c r="ED88" i="9"/>
  <c r="EF88" i="9"/>
  <c r="EG88" i="9" s="1"/>
  <c r="BA88" i="9" s="1"/>
  <c r="AB88" i="9"/>
  <c r="CM90" i="9"/>
  <c r="EN90" i="9"/>
  <c r="AL89" i="9"/>
  <c r="AM89" i="9"/>
  <c r="AJ86" i="9"/>
  <c r="AI89" i="9"/>
  <c r="AH83" i="9"/>
  <c r="DA90" i="9"/>
  <c r="EB90" i="9"/>
  <c r="BR90" i="9"/>
  <c r="DT90" i="9"/>
  <c r="AL90" i="9" s="1"/>
  <c r="DQ91" i="9"/>
  <c r="DJ91" i="9"/>
  <c r="DK91" i="9" s="1"/>
  <c r="CY91" i="9"/>
  <c r="CZ91" i="9" s="1"/>
  <c r="CT91" i="9"/>
  <c r="CU91" i="9" s="1"/>
  <c r="DY91" i="9"/>
  <c r="DR91" i="9"/>
  <c r="DS91" i="9" s="1"/>
  <c r="BO91" i="9"/>
  <c r="BJ92" i="9"/>
  <c r="EK91" i="9"/>
  <c r="EP91" i="9" s="1"/>
  <c r="DZ91" i="9"/>
  <c r="EA91" i="9" s="1"/>
  <c r="BP91" i="9"/>
  <c r="BQ91" i="9" s="1"/>
  <c r="EL91" i="9"/>
  <c r="EM91" i="9" s="1"/>
  <c r="DI91" i="9"/>
  <c r="CX91" i="9"/>
  <c r="CS91" i="9"/>
  <c r="BK91" i="9"/>
  <c r="BL91" i="9" s="1"/>
  <c r="AT91" i="9"/>
  <c r="U91" i="9"/>
  <c r="DU89" i="9"/>
  <c r="AY89" i="9" s="1"/>
  <c r="Z89" i="9"/>
  <c r="DB88" i="9"/>
  <c r="DC87" i="9"/>
  <c r="DD87" i="9" s="1"/>
  <c r="CC86" i="9"/>
  <c r="CD85" i="9"/>
  <c r="EC89" i="9"/>
  <c r="AZ89" i="9" s="1"/>
  <c r="AA89" i="9"/>
  <c r="EE89" i="9"/>
  <c r="DM89" i="9"/>
  <c r="AX89" i="9" s="1"/>
  <c r="Y89" i="9"/>
  <c r="AV89" i="9"/>
  <c r="W89" i="9"/>
  <c r="BV92" i="9"/>
  <c r="CI91" i="9"/>
  <c r="CJ91" i="9" s="1"/>
  <c r="CL91" i="9" s="1"/>
  <c r="BW88" i="9"/>
  <c r="BX87" i="9"/>
  <c r="BY87" i="9" s="1"/>
  <c r="DE86" i="9"/>
  <c r="AW86" i="9" s="1"/>
  <c r="X86" i="9"/>
  <c r="CE84" i="9"/>
  <c r="CF84" i="9" s="1"/>
  <c r="CG84" i="9" s="1"/>
  <c r="DL90" i="9"/>
  <c r="AU83" i="9"/>
  <c r="V83" i="9"/>
  <c r="CV90" i="9"/>
  <c r="FB90" i="9" l="1"/>
  <c r="FC90" i="9" s="1"/>
  <c r="FU91" i="9"/>
  <c r="FM90" i="9"/>
  <c r="FN90" i="9" s="1"/>
  <c r="FK90" i="9"/>
  <c r="EY91" i="9"/>
  <c r="FY89" i="9"/>
  <c r="AD89" i="9"/>
  <c r="BC89" i="9" s="1"/>
  <c r="AP89" i="9"/>
  <c r="FR92" i="9"/>
  <c r="FW92" i="9" s="1"/>
  <c r="EV92" i="9"/>
  <c r="FA92" i="9" s="1"/>
  <c r="FG92" i="9"/>
  <c r="FL92" i="9" s="1"/>
  <c r="FS92" i="9"/>
  <c r="FT92" i="9" s="1"/>
  <c r="FH92" i="9"/>
  <c r="FI92" i="9" s="1"/>
  <c r="EW92" i="9"/>
  <c r="EX92" i="9" s="1"/>
  <c r="AC90" i="9"/>
  <c r="BB90" i="9" s="1"/>
  <c r="FV90" i="9"/>
  <c r="FX90" i="9"/>
  <c r="FJ91" i="9"/>
  <c r="EO90" i="9"/>
  <c r="EQ90" i="9"/>
  <c r="ER89" i="9"/>
  <c r="CM91" i="9"/>
  <c r="AM90" i="9"/>
  <c r="AH84" i="9"/>
  <c r="AJ87" i="9"/>
  <c r="AI90" i="9"/>
  <c r="AN89" i="9"/>
  <c r="EN91" i="9"/>
  <c r="AK90" i="9"/>
  <c r="DA91" i="9"/>
  <c r="AU84" i="9"/>
  <c r="V84" i="9"/>
  <c r="EB91" i="9"/>
  <c r="BW89" i="9"/>
  <c r="BX88" i="9"/>
  <c r="BY88" i="9" s="1"/>
  <c r="AV90" i="9"/>
  <c r="W90" i="9"/>
  <c r="BV93" i="9"/>
  <c r="CI92" i="9"/>
  <c r="CJ92" i="9" s="1"/>
  <c r="CL92" i="9" s="1"/>
  <c r="DB89" i="9"/>
  <c r="DC88" i="9"/>
  <c r="DD88" i="9" s="1"/>
  <c r="EC90" i="9"/>
  <c r="AZ90" i="9" s="1"/>
  <c r="AA90" i="9"/>
  <c r="EE90" i="9"/>
  <c r="DE87" i="9"/>
  <c r="AW87" i="9" s="1"/>
  <c r="X87" i="9"/>
  <c r="CV91" i="9"/>
  <c r="AI91" i="9" s="1"/>
  <c r="DM90" i="9"/>
  <c r="AX90" i="9" s="1"/>
  <c r="Y90" i="9"/>
  <c r="EF89" i="9"/>
  <c r="EG89" i="9" s="1"/>
  <c r="BA89" i="9" s="1"/>
  <c r="ED89" i="9"/>
  <c r="AB89" i="9"/>
  <c r="CC87" i="9"/>
  <c r="CD86" i="9"/>
  <c r="DU90" i="9"/>
  <c r="AY90" i="9" s="1"/>
  <c r="Z90" i="9"/>
  <c r="BR91" i="9"/>
  <c r="DT91" i="9"/>
  <c r="CE85" i="9"/>
  <c r="CF85" i="9" s="1"/>
  <c r="CG85" i="9" s="1"/>
  <c r="DQ92" i="9"/>
  <c r="DJ92" i="9"/>
  <c r="DK92" i="9" s="1"/>
  <c r="CY92" i="9"/>
  <c r="CZ92" i="9" s="1"/>
  <c r="CT92" i="9"/>
  <c r="CU92" i="9" s="1"/>
  <c r="DY92" i="9"/>
  <c r="DR92" i="9"/>
  <c r="DS92" i="9" s="1"/>
  <c r="BO92" i="9"/>
  <c r="BJ93" i="9"/>
  <c r="EK92" i="9"/>
  <c r="EP92" i="9" s="1"/>
  <c r="DZ92" i="9"/>
  <c r="EA92" i="9" s="1"/>
  <c r="BP92" i="9"/>
  <c r="BQ92" i="9" s="1"/>
  <c r="EL92" i="9"/>
  <c r="EM92" i="9" s="1"/>
  <c r="DI92" i="9"/>
  <c r="CX92" i="9"/>
  <c r="CS92" i="9"/>
  <c r="BK92" i="9"/>
  <c r="BL92" i="9" s="1"/>
  <c r="AT92" i="9"/>
  <c r="U92" i="9"/>
  <c r="DL91" i="9"/>
  <c r="FU92" i="9" l="1"/>
  <c r="FV92" i="9" s="1"/>
  <c r="FY90" i="9"/>
  <c r="AD90" i="9"/>
  <c r="AP90" i="9"/>
  <c r="FJ92" i="9"/>
  <c r="FM91" i="9"/>
  <c r="FN91" i="9" s="1"/>
  <c r="FK91" i="9"/>
  <c r="EY92" i="9"/>
  <c r="AC91" i="9"/>
  <c r="FV91" i="9"/>
  <c r="FX91" i="9"/>
  <c r="FG93" i="9"/>
  <c r="FL93" i="9" s="1"/>
  <c r="FR93" i="9"/>
  <c r="FW93" i="9" s="1"/>
  <c r="EV93" i="9"/>
  <c r="FA93" i="9" s="1"/>
  <c r="FS93" i="9"/>
  <c r="FT93" i="9" s="1"/>
  <c r="EW93" i="9"/>
  <c r="EX93" i="9" s="1"/>
  <c r="FH93" i="9"/>
  <c r="FI93" i="9" s="1"/>
  <c r="FB91" i="9"/>
  <c r="FC91" i="9" s="1"/>
  <c r="EZ91" i="9"/>
  <c r="AO91" i="9"/>
  <c r="BC90" i="9"/>
  <c r="ER90" i="9"/>
  <c r="EO91" i="9"/>
  <c r="EQ91" i="9"/>
  <c r="BB91" i="9"/>
  <c r="AM91" i="9"/>
  <c r="AH85" i="9"/>
  <c r="AN90" i="9"/>
  <c r="AJ88" i="9"/>
  <c r="AK91" i="9"/>
  <c r="AL91" i="9"/>
  <c r="EN92" i="9"/>
  <c r="DA92" i="9"/>
  <c r="EB92" i="9"/>
  <c r="CV92" i="9"/>
  <c r="CM92" i="9"/>
  <c r="DM91" i="9"/>
  <c r="AX91" i="9" s="1"/>
  <c r="Y91" i="9"/>
  <c r="CC88" i="9"/>
  <c r="CD87" i="9"/>
  <c r="DE88" i="9"/>
  <c r="AW88" i="9" s="1"/>
  <c r="X88" i="9"/>
  <c r="BV94" i="9"/>
  <c r="CI93" i="9"/>
  <c r="CJ93" i="9" s="1"/>
  <c r="CL93" i="9" s="1"/>
  <c r="BW90" i="9"/>
  <c r="BX89" i="9"/>
  <c r="BY89" i="9" s="1"/>
  <c r="BR92" i="9"/>
  <c r="DT92" i="9"/>
  <c r="DU91" i="9"/>
  <c r="AY91" i="9" s="1"/>
  <c r="Z91" i="9"/>
  <c r="AV91" i="9"/>
  <c r="W91" i="9"/>
  <c r="DQ93" i="9"/>
  <c r="DJ93" i="9"/>
  <c r="DK93" i="9" s="1"/>
  <c r="CY93" i="9"/>
  <c r="CZ93" i="9" s="1"/>
  <c r="CT93" i="9"/>
  <c r="CU93" i="9" s="1"/>
  <c r="DY93" i="9"/>
  <c r="DR93" i="9"/>
  <c r="DS93" i="9" s="1"/>
  <c r="BO93" i="9"/>
  <c r="BJ94" i="9"/>
  <c r="EK93" i="9"/>
  <c r="EP93" i="9" s="1"/>
  <c r="DZ93" i="9"/>
  <c r="EA93" i="9" s="1"/>
  <c r="BP93" i="9"/>
  <c r="BQ93" i="9" s="1"/>
  <c r="EL93" i="9"/>
  <c r="EM93" i="9" s="1"/>
  <c r="DI93" i="9"/>
  <c r="CX93" i="9"/>
  <c r="CS93" i="9"/>
  <c r="BK93" i="9"/>
  <c r="BL93" i="9" s="1"/>
  <c r="AT93" i="9"/>
  <c r="U93" i="9"/>
  <c r="CE86" i="9"/>
  <c r="CF86" i="9" s="1"/>
  <c r="CG86" i="9" s="1"/>
  <c r="DL92" i="9"/>
  <c r="AU85" i="9"/>
  <c r="V85" i="9"/>
  <c r="EF90" i="9"/>
  <c r="EG90" i="9" s="1"/>
  <c r="BA90" i="9" s="1"/>
  <c r="ED90" i="9"/>
  <c r="AB90" i="9"/>
  <c r="DB90" i="9"/>
  <c r="DC89" i="9"/>
  <c r="DD89" i="9" s="1"/>
  <c r="EC91" i="9"/>
  <c r="AZ91" i="9" s="1"/>
  <c r="AA91" i="9"/>
  <c r="EE91" i="9"/>
  <c r="FX92" i="9" l="1"/>
  <c r="AP92" i="9" s="1"/>
  <c r="AO92" i="9"/>
  <c r="FJ93" i="9"/>
  <c r="FM93" i="9" s="1"/>
  <c r="FN93" i="9" s="1"/>
  <c r="AC92" i="9"/>
  <c r="BB92" i="9" s="1"/>
  <c r="FY91" i="9"/>
  <c r="AD91" i="9"/>
  <c r="AP91" i="9"/>
  <c r="FU93" i="9"/>
  <c r="AO93" i="9" s="1"/>
  <c r="EZ92" i="9"/>
  <c r="FB92" i="9"/>
  <c r="FC92" i="9" s="1"/>
  <c r="FR94" i="9"/>
  <c r="FW94" i="9" s="1"/>
  <c r="FG94" i="9"/>
  <c r="FL94" i="9" s="1"/>
  <c r="EV94" i="9"/>
  <c r="FA94" i="9" s="1"/>
  <c r="FS94" i="9"/>
  <c r="FT94" i="9" s="1"/>
  <c r="EW94" i="9"/>
  <c r="EX94" i="9" s="1"/>
  <c r="FH94" i="9"/>
  <c r="FI94" i="9" s="1"/>
  <c r="FM92" i="9"/>
  <c r="FN92" i="9" s="1"/>
  <c r="FK92" i="9"/>
  <c r="EY93" i="9"/>
  <c r="EO92" i="9"/>
  <c r="EQ92" i="9"/>
  <c r="BC91" i="9"/>
  <c r="ER91" i="9"/>
  <c r="AM92" i="9"/>
  <c r="EB93" i="9"/>
  <c r="AM93" i="9" s="1"/>
  <c r="AK92" i="9"/>
  <c r="AL92" i="9"/>
  <c r="AN91" i="9"/>
  <c r="AJ89" i="9"/>
  <c r="AH86" i="9"/>
  <c r="BR93" i="9"/>
  <c r="AI92" i="9"/>
  <c r="EN93" i="9"/>
  <c r="AU86" i="9"/>
  <c r="V86" i="9"/>
  <c r="EF91" i="9"/>
  <c r="EG91" i="9" s="1"/>
  <c r="BA91" i="9" s="1"/>
  <c r="ED91" i="9"/>
  <c r="AB91" i="9"/>
  <c r="DB91" i="9"/>
  <c r="DC90" i="9"/>
  <c r="DD90" i="9" s="1"/>
  <c r="DM92" i="9"/>
  <c r="AX92" i="9" s="1"/>
  <c r="Y92" i="9"/>
  <c r="DA93" i="9"/>
  <c r="DE89" i="9"/>
  <c r="AW89" i="9" s="1"/>
  <c r="X89" i="9"/>
  <c r="DU92" i="9"/>
  <c r="AY92" i="9" s="1"/>
  <c r="Z92" i="9"/>
  <c r="CV93" i="9"/>
  <c r="CM93" i="9"/>
  <c r="BW91" i="9"/>
  <c r="BX90" i="9"/>
  <c r="BY90" i="9" s="1"/>
  <c r="CC89" i="9"/>
  <c r="CD88" i="9"/>
  <c r="AV92" i="9"/>
  <c r="W92" i="9"/>
  <c r="DT93" i="9"/>
  <c r="DQ94" i="9"/>
  <c r="DJ94" i="9"/>
  <c r="DK94" i="9" s="1"/>
  <c r="CY94" i="9"/>
  <c r="CZ94" i="9" s="1"/>
  <c r="CT94" i="9"/>
  <c r="CU94" i="9" s="1"/>
  <c r="DY94" i="9"/>
  <c r="DR94" i="9"/>
  <c r="DS94" i="9" s="1"/>
  <c r="BO94" i="9"/>
  <c r="BJ95" i="9"/>
  <c r="EK94" i="9"/>
  <c r="EP94" i="9" s="1"/>
  <c r="DZ94" i="9"/>
  <c r="EA94" i="9" s="1"/>
  <c r="BP94" i="9"/>
  <c r="BQ94" i="9" s="1"/>
  <c r="EL94" i="9"/>
  <c r="EM94" i="9" s="1"/>
  <c r="DI94" i="9"/>
  <c r="CX94" i="9"/>
  <c r="CS94" i="9"/>
  <c r="BK94" i="9"/>
  <c r="BL94" i="9" s="1"/>
  <c r="AT94" i="9"/>
  <c r="U94" i="9"/>
  <c r="BV95" i="9"/>
  <c r="CI94" i="9"/>
  <c r="CJ94" i="9" s="1"/>
  <c r="CL94" i="9" s="1"/>
  <c r="CE87" i="9"/>
  <c r="CF87" i="9" s="1"/>
  <c r="CG87" i="9" s="1"/>
  <c r="EC92" i="9"/>
  <c r="AZ92" i="9" s="1"/>
  <c r="AA92" i="9"/>
  <c r="EE92" i="9"/>
  <c r="DL93" i="9"/>
  <c r="AK93" i="9" s="1"/>
  <c r="FY92" i="9" l="1"/>
  <c r="AD92" i="9"/>
  <c r="FK93" i="9"/>
  <c r="FB93" i="9"/>
  <c r="FC93" i="9" s="1"/>
  <c r="EZ93" i="9"/>
  <c r="AC93" i="9"/>
  <c r="BB93" i="9" s="1"/>
  <c r="FV93" i="9"/>
  <c r="FX93" i="9"/>
  <c r="FU94" i="9"/>
  <c r="EY94" i="9"/>
  <c r="FG95" i="9"/>
  <c r="FL95" i="9" s="1"/>
  <c r="FR95" i="9"/>
  <c r="FW95" i="9" s="1"/>
  <c r="EV95" i="9"/>
  <c r="FA95" i="9" s="1"/>
  <c r="FS95" i="9"/>
  <c r="FT95" i="9" s="1"/>
  <c r="FH95" i="9"/>
  <c r="FI95" i="9" s="1"/>
  <c r="EW95" i="9"/>
  <c r="EX95" i="9" s="1"/>
  <c r="FJ94" i="9"/>
  <c r="EC93" i="9"/>
  <c r="AZ93" i="9" s="1"/>
  <c r="EO93" i="9"/>
  <c r="EQ93" i="9"/>
  <c r="BC92" i="9"/>
  <c r="ER92" i="9"/>
  <c r="EE93" i="9"/>
  <c r="AN93" i="9" s="1"/>
  <c r="AA93" i="9"/>
  <c r="DT94" i="9"/>
  <c r="AL94" i="9" s="1"/>
  <c r="EB94" i="9"/>
  <c r="AM94" i="9" s="1"/>
  <c r="BR94" i="9"/>
  <c r="AL93" i="9"/>
  <c r="AN92" i="9"/>
  <c r="AI93" i="9"/>
  <c r="AH87" i="9"/>
  <c r="CM94" i="9"/>
  <c r="EN94" i="9"/>
  <c r="AJ90" i="9"/>
  <c r="CV94" i="9"/>
  <c r="AI94" i="9" s="1"/>
  <c r="AU87" i="9"/>
  <c r="V87" i="9"/>
  <c r="DA94" i="9"/>
  <c r="DM93" i="9"/>
  <c r="AX93" i="9" s="1"/>
  <c r="Y93" i="9"/>
  <c r="DQ95" i="9"/>
  <c r="DJ95" i="9"/>
  <c r="DK95" i="9" s="1"/>
  <c r="CY95" i="9"/>
  <c r="CZ95" i="9" s="1"/>
  <c r="CT95" i="9"/>
  <c r="CU95" i="9" s="1"/>
  <c r="DY95" i="9"/>
  <c r="DR95" i="9"/>
  <c r="DS95" i="9" s="1"/>
  <c r="BO95" i="9"/>
  <c r="BJ96" i="9"/>
  <c r="EK95" i="9"/>
  <c r="EP95" i="9" s="1"/>
  <c r="DZ95" i="9"/>
  <c r="EA95" i="9" s="1"/>
  <c r="BP95" i="9"/>
  <c r="BQ95" i="9" s="1"/>
  <c r="EL95" i="9"/>
  <c r="EM95" i="9" s="1"/>
  <c r="DI95" i="9"/>
  <c r="CX95" i="9"/>
  <c r="CS95" i="9"/>
  <c r="BK95" i="9"/>
  <c r="BL95" i="9" s="1"/>
  <c r="AT95" i="9"/>
  <c r="U95" i="9"/>
  <c r="CE88" i="9"/>
  <c r="CF88" i="9" s="1"/>
  <c r="CG88" i="9" s="1"/>
  <c r="DL94" i="9"/>
  <c r="BW92" i="9"/>
  <c r="BX91" i="9"/>
  <c r="BY91" i="9" s="1"/>
  <c r="DB92" i="9"/>
  <c r="DC91" i="9"/>
  <c r="DD91" i="9" s="1"/>
  <c r="EF92" i="9"/>
  <c r="EG92" i="9" s="1"/>
  <c r="BA92" i="9" s="1"/>
  <c r="ED92" i="9"/>
  <c r="AB92" i="9"/>
  <c r="AV93" i="9"/>
  <c r="W93" i="9"/>
  <c r="DE90" i="9"/>
  <c r="AW90" i="9" s="1"/>
  <c r="X90" i="9"/>
  <c r="BV96" i="9"/>
  <c r="CI95" i="9"/>
  <c r="CJ95" i="9" s="1"/>
  <c r="CL95" i="9" s="1"/>
  <c r="DU93" i="9"/>
  <c r="AY93" i="9" s="1"/>
  <c r="Z93" i="9"/>
  <c r="CC90" i="9"/>
  <c r="CD89" i="9"/>
  <c r="FJ95" i="9" l="1"/>
  <c r="FK95" i="9" s="1"/>
  <c r="FU95" i="9"/>
  <c r="FX95" i="9" s="1"/>
  <c r="AP95" i="9" s="1"/>
  <c r="AC94" i="9"/>
  <c r="BB94" i="9" s="1"/>
  <c r="FV94" i="9"/>
  <c r="FX94" i="9"/>
  <c r="Z94" i="9"/>
  <c r="EY95" i="9"/>
  <c r="AO94" i="9"/>
  <c r="EZ94" i="9"/>
  <c r="FB94" i="9"/>
  <c r="FC94" i="9" s="1"/>
  <c r="FY93" i="9"/>
  <c r="AD93" i="9"/>
  <c r="BC93" i="9" s="1"/>
  <c r="AP93" i="9"/>
  <c r="FR96" i="9"/>
  <c r="FW96" i="9" s="1"/>
  <c r="EV96" i="9"/>
  <c r="FA96" i="9" s="1"/>
  <c r="FG96" i="9"/>
  <c r="FL96" i="9" s="1"/>
  <c r="FS96" i="9"/>
  <c r="FT96" i="9" s="1"/>
  <c r="FH96" i="9"/>
  <c r="FI96" i="9" s="1"/>
  <c r="EW96" i="9"/>
  <c r="EX96" i="9" s="1"/>
  <c r="FM94" i="9"/>
  <c r="FN94" i="9" s="1"/>
  <c r="FK94" i="9"/>
  <c r="DU94" i="9"/>
  <c r="AY94" i="9" s="1"/>
  <c r="EO94" i="9"/>
  <c r="EQ94" i="9"/>
  <c r="ER93" i="9"/>
  <c r="CM95" i="9"/>
  <c r="ED93" i="9"/>
  <c r="EF93" i="9"/>
  <c r="EG93" i="9" s="1"/>
  <c r="BA93" i="9" s="1"/>
  <c r="AB93" i="9"/>
  <c r="EE94" i="9"/>
  <c r="EC94" i="9"/>
  <c r="AZ94" i="9" s="1"/>
  <c r="DL95" i="9"/>
  <c r="EN95" i="9"/>
  <c r="W94" i="9"/>
  <c r="AV94" i="9"/>
  <c r="AA94" i="9"/>
  <c r="AK94" i="9"/>
  <c r="AH88" i="9"/>
  <c r="AJ91" i="9"/>
  <c r="AU88" i="9"/>
  <c r="V88" i="9"/>
  <c r="DA95" i="9"/>
  <c r="EB95" i="9"/>
  <c r="BV97" i="9"/>
  <c r="CI96" i="9"/>
  <c r="CJ96" i="9" s="1"/>
  <c r="CL96" i="9" s="1"/>
  <c r="DE91" i="9"/>
  <c r="AW91" i="9" s="1"/>
  <c r="X91" i="9"/>
  <c r="CV95" i="9"/>
  <c r="BR95" i="9"/>
  <c r="DT95" i="9"/>
  <c r="CE89" i="9"/>
  <c r="CF89" i="9" s="1"/>
  <c r="CG89" i="9" s="1"/>
  <c r="DB93" i="9"/>
  <c r="DC92" i="9"/>
  <c r="DD92" i="9" s="1"/>
  <c r="BW93" i="9"/>
  <c r="BX92" i="9"/>
  <c r="BY92" i="9" s="1"/>
  <c r="DQ96" i="9"/>
  <c r="DJ96" i="9"/>
  <c r="DK96" i="9" s="1"/>
  <c r="CY96" i="9"/>
  <c r="CZ96" i="9" s="1"/>
  <c r="CT96" i="9"/>
  <c r="CU96" i="9" s="1"/>
  <c r="DY96" i="9"/>
  <c r="DR96" i="9"/>
  <c r="DS96" i="9" s="1"/>
  <c r="BO96" i="9"/>
  <c r="BJ97" i="9"/>
  <c r="EK96" i="9"/>
  <c r="EP96" i="9" s="1"/>
  <c r="DZ96" i="9"/>
  <c r="EA96" i="9" s="1"/>
  <c r="BP96" i="9"/>
  <c r="BQ96" i="9" s="1"/>
  <c r="EL96" i="9"/>
  <c r="EM96" i="9" s="1"/>
  <c r="DI96" i="9"/>
  <c r="CX96" i="9"/>
  <c r="CS96" i="9"/>
  <c r="BK96" i="9"/>
  <c r="BL96" i="9" s="1"/>
  <c r="AT96" i="9"/>
  <c r="U96" i="9"/>
  <c r="CC91" i="9"/>
  <c r="CD90" i="9"/>
  <c r="DM94" i="9"/>
  <c r="AX94" i="9" s="1"/>
  <c r="Y94" i="9"/>
  <c r="FM95" i="9" l="1"/>
  <c r="FN95" i="9" s="1"/>
  <c r="AO95" i="9"/>
  <c r="AC95" i="9"/>
  <c r="FV95" i="9"/>
  <c r="FG97" i="9"/>
  <c r="FL97" i="9" s="1"/>
  <c r="FR97" i="9"/>
  <c r="FW97" i="9" s="1"/>
  <c r="EV97" i="9"/>
  <c r="FA97" i="9" s="1"/>
  <c r="FS97" i="9"/>
  <c r="FT97" i="9" s="1"/>
  <c r="FH97" i="9"/>
  <c r="FI97" i="9" s="1"/>
  <c r="EW97" i="9"/>
  <c r="EX97" i="9" s="1"/>
  <c r="FB95" i="9"/>
  <c r="FC95" i="9" s="1"/>
  <c r="EZ95" i="9"/>
  <c r="FU96" i="9"/>
  <c r="FY95" i="9"/>
  <c r="AD95" i="9"/>
  <c r="FJ96" i="9"/>
  <c r="FY94" i="9"/>
  <c r="AD94" i="9"/>
  <c r="BC94" i="9" s="1"/>
  <c r="AP94" i="9"/>
  <c r="EY96" i="9"/>
  <c r="EO95" i="9"/>
  <c r="EQ95" i="9"/>
  <c r="BB95" i="9"/>
  <c r="ER94" i="9"/>
  <c r="ED94" i="9"/>
  <c r="EF94" i="9"/>
  <c r="EG94" i="9" s="1"/>
  <c r="BA94" i="9" s="1"/>
  <c r="AB94" i="9"/>
  <c r="AN94" i="9"/>
  <c r="DM95" i="9"/>
  <c r="AX95" i="9" s="1"/>
  <c r="AK95" i="9"/>
  <c r="Y95" i="9"/>
  <c r="EN96" i="9"/>
  <c r="AL95" i="9"/>
  <c r="CM96" i="9"/>
  <c r="AI95" i="9"/>
  <c r="AJ92" i="9"/>
  <c r="AM95" i="9"/>
  <c r="AH89" i="9"/>
  <c r="DA96" i="9"/>
  <c r="AU89" i="9"/>
  <c r="V89" i="9"/>
  <c r="AV95" i="9"/>
  <c r="W95" i="9"/>
  <c r="BR96" i="9"/>
  <c r="EB96" i="9"/>
  <c r="DT96" i="9"/>
  <c r="AL96" i="9" s="1"/>
  <c r="CC92" i="9"/>
  <c r="CD91" i="9"/>
  <c r="DQ97" i="9"/>
  <c r="DJ97" i="9"/>
  <c r="DK97" i="9" s="1"/>
  <c r="CY97" i="9"/>
  <c r="CZ97" i="9" s="1"/>
  <c r="CT97" i="9"/>
  <c r="CU97" i="9" s="1"/>
  <c r="DY97" i="9"/>
  <c r="DR97" i="9"/>
  <c r="DS97" i="9" s="1"/>
  <c r="BO97" i="9"/>
  <c r="BJ98" i="9"/>
  <c r="EK97" i="9"/>
  <c r="EP97" i="9" s="1"/>
  <c r="DZ97" i="9"/>
  <c r="EA97" i="9" s="1"/>
  <c r="BP97" i="9"/>
  <c r="BQ97" i="9" s="1"/>
  <c r="EL97" i="9"/>
  <c r="EM97" i="9" s="1"/>
  <c r="DI97" i="9"/>
  <c r="CX97" i="9"/>
  <c r="CS97" i="9"/>
  <c r="BK97" i="9"/>
  <c r="BL97" i="9" s="1"/>
  <c r="AT97" i="9"/>
  <c r="U97" i="9"/>
  <c r="DB94" i="9"/>
  <c r="DC93" i="9"/>
  <c r="DD93" i="9" s="1"/>
  <c r="EC95" i="9"/>
  <c r="AZ95" i="9" s="1"/>
  <c r="AA95" i="9"/>
  <c r="EE95" i="9"/>
  <c r="DL96" i="9"/>
  <c r="CE90" i="9"/>
  <c r="CF90" i="9" s="1"/>
  <c r="CG90" i="9" s="1"/>
  <c r="DE92" i="9"/>
  <c r="AW92" i="9" s="1"/>
  <c r="X92" i="9"/>
  <c r="DU95" i="9"/>
  <c r="AY95" i="9" s="1"/>
  <c r="Z95" i="9"/>
  <c r="BV98" i="9"/>
  <c r="CI97" i="9"/>
  <c r="CJ97" i="9" s="1"/>
  <c r="CL97" i="9" s="1"/>
  <c r="BW94" i="9"/>
  <c r="BX93" i="9"/>
  <c r="BY93" i="9" s="1"/>
  <c r="CV96" i="9"/>
  <c r="EY97" i="9" l="1"/>
  <c r="EZ97" i="9" s="1"/>
  <c r="FJ97" i="9"/>
  <c r="FM97" i="9" s="1"/>
  <c r="FN97" i="9" s="1"/>
  <c r="FB96" i="9"/>
  <c r="FC96" i="9" s="1"/>
  <c r="EZ96" i="9"/>
  <c r="FK96" i="9"/>
  <c r="FM96" i="9"/>
  <c r="FN96" i="9" s="1"/>
  <c r="FR98" i="9"/>
  <c r="FW98" i="9" s="1"/>
  <c r="FG98" i="9"/>
  <c r="FL98" i="9" s="1"/>
  <c r="EV98" i="9"/>
  <c r="FA98" i="9" s="1"/>
  <c r="FS98" i="9"/>
  <c r="FT98" i="9" s="1"/>
  <c r="FH98" i="9"/>
  <c r="FI98" i="9" s="1"/>
  <c r="EW98" i="9"/>
  <c r="EX98" i="9" s="1"/>
  <c r="AC96" i="9"/>
  <c r="BB96" i="9" s="1"/>
  <c r="FV96" i="9"/>
  <c r="FX96" i="9"/>
  <c r="AO96" i="9"/>
  <c r="FU97" i="9"/>
  <c r="EO96" i="9"/>
  <c r="EQ96" i="9"/>
  <c r="BC95" i="9"/>
  <c r="ER95" i="9"/>
  <c r="DT97" i="9"/>
  <c r="AN95" i="9"/>
  <c r="BR97" i="9"/>
  <c r="EB97" i="9"/>
  <c r="EC97" i="9" s="1"/>
  <c r="AZ97" i="9" s="1"/>
  <c r="AK96" i="9"/>
  <c r="AJ93" i="9"/>
  <c r="CM97" i="9"/>
  <c r="AM96" i="9"/>
  <c r="AH90" i="9"/>
  <c r="DL97" i="9"/>
  <c r="AK97" i="9" s="1"/>
  <c r="AI96" i="9"/>
  <c r="EN97" i="9"/>
  <c r="AU90" i="9"/>
  <c r="V90" i="9"/>
  <c r="DA97" i="9"/>
  <c r="AV96" i="9"/>
  <c r="W96" i="9"/>
  <c r="CC93" i="9"/>
  <c r="CD92" i="9"/>
  <c r="CV97" i="9"/>
  <c r="EF95" i="9"/>
  <c r="EG95" i="9" s="1"/>
  <c r="BA95" i="9" s="1"/>
  <c r="ED95" i="9"/>
  <c r="AB95" i="9"/>
  <c r="DB95" i="9"/>
  <c r="DC94" i="9"/>
  <c r="DD94" i="9" s="1"/>
  <c r="CE91" i="9"/>
  <c r="CF91" i="9" s="1"/>
  <c r="CG91" i="9" s="1"/>
  <c r="BW95" i="9"/>
  <c r="BX94" i="9"/>
  <c r="BY94" i="9" s="1"/>
  <c r="DM96" i="9"/>
  <c r="AX96" i="9" s="1"/>
  <c r="Y96" i="9"/>
  <c r="DE93" i="9"/>
  <c r="AW93" i="9" s="1"/>
  <c r="X93" i="9"/>
  <c r="DQ98" i="9"/>
  <c r="DJ98" i="9"/>
  <c r="DK98" i="9" s="1"/>
  <c r="CY98" i="9"/>
  <c r="CZ98" i="9" s="1"/>
  <c r="CT98" i="9"/>
  <c r="CU98" i="9" s="1"/>
  <c r="DY98" i="9"/>
  <c r="DR98" i="9"/>
  <c r="DS98" i="9" s="1"/>
  <c r="BO98" i="9"/>
  <c r="BJ99" i="9"/>
  <c r="EK98" i="9"/>
  <c r="EP98" i="9" s="1"/>
  <c r="DZ98" i="9"/>
  <c r="EA98" i="9" s="1"/>
  <c r="BP98" i="9"/>
  <c r="BQ98" i="9" s="1"/>
  <c r="EL98" i="9"/>
  <c r="EM98" i="9" s="1"/>
  <c r="DI98" i="9"/>
  <c r="CX98" i="9"/>
  <c r="CS98" i="9"/>
  <c r="BK98" i="9"/>
  <c r="BL98" i="9" s="1"/>
  <c r="AT98" i="9"/>
  <c r="U98" i="9"/>
  <c r="EC96" i="9"/>
  <c r="AZ96" i="9" s="1"/>
  <c r="AA96" i="9"/>
  <c r="EE96" i="9"/>
  <c r="BV99" i="9"/>
  <c r="CI98" i="9"/>
  <c r="CJ98" i="9" s="1"/>
  <c r="CL98" i="9" s="1"/>
  <c r="DU96" i="9"/>
  <c r="AY96" i="9" s="1"/>
  <c r="Z96" i="9"/>
  <c r="FB97" i="9" l="1"/>
  <c r="FC97" i="9" s="1"/>
  <c r="FK97" i="9"/>
  <c r="AC97" i="9"/>
  <c r="FV97" i="9"/>
  <c r="FX97" i="9"/>
  <c r="FG99" i="9"/>
  <c r="FL99" i="9" s="1"/>
  <c r="FR99" i="9"/>
  <c r="FW99" i="9" s="1"/>
  <c r="EV99" i="9"/>
  <c r="FA99" i="9" s="1"/>
  <c r="FS99" i="9"/>
  <c r="FT99" i="9" s="1"/>
  <c r="FH99" i="9"/>
  <c r="FI99" i="9" s="1"/>
  <c r="EW99" i="9"/>
  <c r="EX99" i="9" s="1"/>
  <c r="FU98" i="9"/>
  <c r="AO98" i="9" s="1"/>
  <c r="FY96" i="9"/>
  <c r="AD96" i="9"/>
  <c r="BC96" i="9" s="1"/>
  <c r="AP96" i="9"/>
  <c r="FJ98" i="9"/>
  <c r="AO97" i="9"/>
  <c r="EY98" i="9"/>
  <c r="DU97" i="9"/>
  <c r="AY97" i="9" s="1"/>
  <c r="EO97" i="9"/>
  <c r="EQ97" i="9"/>
  <c r="BB97" i="9"/>
  <c r="ER96" i="9"/>
  <c r="AA97" i="9"/>
  <c r="Z97" i="9"/>
  <c r="DT98" i="9"/>
  <c r="AL98" i="9" s="1"/>
  <c r="AL97" i="9"/>
  <c r="Y97" i="9"/>
  <c r="BR98" i="9"/>
  <c r="EB98" i="9"/>
  <c r="AM98" i="9" s="1"/>
  <c r="EE97" i="9"/>
  <c r="ED97" i="9" s="1"/>
  <c r="DM97" i="9"/>
  <c r="AX97" i="9" s="1"/>
  <c r="AM97" i="9"/>
  <c r="AH91" i="9"/>
  <c r="CM98" i="9"/>
  <c r="AI97" i="9"/>
  <c r="AN96" i="9"/>
  <c r="AJ94" i="9"/>
  <c r="EN98" i="9"/>
  <c r="AU91" i="9"/>
  <c r="V91" i="9"/>
  <c r="CE92" i="9"/>
  <c r="CF92" i="9" s="1"/>
  <c r="CG92" i="9" s="1"/>
  <c r="CV98" i="9"/>
  <c r="AI98" i="9" s="1"/>
  <c r="BV100" i="9"/>
  <c r="CI99" i="9"/>
  <c r="CJ99" i="9" s="1"/>
  <c r="CL99" i="9" s="1"/>
  <c r="AV97" i="9"/>
  <c r="W97" i="9"/>
  <c r="DQ99" i="9"/>
  <c r="DJ99" i="9"/>
  <c r="DK99" i="9" s="1"/>
  <c r="CY99" i="9"/>
  <c r="CZ99" i="9" s="1"/>
  <c r="CT99" i="9"/>
  <c r="CU99" i="9" s="1"/>
  <c r="DY99" i="9"/>
  <c r="DR99" i="9"/>
  <c r="DS99" i="9" s="1"/>
  <c r="BO99" i="9"/>
  <c r="BJ100" i="9"/>
  <c r="EK99" i="9"/>
  <c r="EP99" i="9" s="1"/>
  <c r="DZ99" i="9"/>
  <c r="EA99" i="9" s="1"/>
  <c r="BP99" i="9"/>
  <c r="BQ99" i="9" s="1"/>
  <c r="EL99" i="9"/>
  <c r="EM99" i="9" s="1"/>
  <c r="DI99" i="9"/>
  <c r="CX99" i="9"/>
  <c r="CS99" i="9"/>
  <c r="BK99" i="9"/>
  <c r="BL99" i="9" s="1"/>
  <c r="AT99" i="9"/>
  <c r="U99" i="9"/>
  <c r="DB96" i="9"/>
  <c r="DC95" i="9"/>
  <c r="DD95" i="9" s="1"/>
  <c r="DL98" i="9"/>
  <c r="EF96" i="9"/>
  <c r="EG96" i="9" s="1"/>
  <c r="BA96" i="9" s="1"/>
  <c r="ED96" i="9"/>
  <c r="AB96" i="9"/>
  <c r="DA98" i="9"/>
  <c r="BW96" i="9"/>
  <c r="BX95" i="9"/>
  <c r="BY95" i="9" s="1"/>
  <c r="DE94" i="9"/>
  <c r="AW94" i="9" s="1"/>
  <c r="X94" i="9"/>
  <c r="CC94" i="9"/>
  <c r="CD93" i="9"/>
  <c r="EY99" i="9" l="1"/>
  <c r="FB99" i="9" s="1"/>
  <c r="FC99" i="9" s="1"/>
  <c r="FB98" i="9"/>
  <c r="FC98" i="9" s="1"/>
  <c r="EZ98" i="9"/>
  <c r="AC98" i="9"/>
  <c r="BB98" i="9" s="1"/>
  <c r="FV98" i="9"/>
  <c r="FX98" i="9"/>
  <c r="FY97" i="9"/>
  <c r="AD97" i="9"/>
  <c r="BC97" i="9" s="1"/>
  <c r="AP97" i="9"/>
  <c r="FU99" i="9"/>
  <c r="FR100" i="9"/>
  <c r="FW100" i="9" s="1"/>
  <c r="EV100" i="9"/>
  <c r="FA100" i="9" s="1"/>
  <c r="FG100" i="9"/>
  <c r="FL100" i="9" s="1"/>
  <c r="FS100" i="9"/>
  <c r="FT100" i="9" s="1"/>
  <c r="FH100" i="9"/>
  <c r="FI100" i="9" s="1"/>
  <c r="EW100" i="9"/>
  <c r="EX100" i="9" s="1"/>
  <c r="FM98" i="9"/>
  <c r="FN98" i="9" s="1"/>
  <c r="FK98" i="9"/>
  <c r="FJ99" i="9"/>
  <c r="EF97" i="9"/>
  <c r="EG97" i="9" s="1"/>
  <c r="BA97" i="9" s="1"/>
  <c r="ER97" i="9"/>
  <c r="EO98" i="9"/>
  <c r="EQ98" i="9"/>
  <c r="AB97" i="9"/>
  <c r="EE98" i="9"/>
  <c r="EC98" i="9"/>
  <c r="AZ98" i="9" s="1"/>
  <c r="DU98" i="9"/>
  <c r="AY98" i="9" s="1"/>
  <c r="Z98" i="9"/>
  <c r="AH92" i="9"/>
  <c r="BR99" i="9"/>
  <c r="AJ95" i="9"/>
  <c r="AN97" i="9"/>
  <c r="EB99" i="9"/>
  <c r="AM99" i="9" s="1"/>
  <c r="DT99" i="9"/>
  <c r="AL99" i="9" s="1"/>
  <c r="CM99" i="9"/>
  <c r="AK98" i="9"/>
  <c r="EN99" i="9"/>
  <c r="AA98" i="9"/>
  <c r="CV99" i="9"/>
  <c r="AI99" i="9" s="1"/>
  <c r="DA99" i="9"/>
  <c r="CC95" i="9"/>
  <c r="CD94" i="9"/>
  <c r="DB97" i="9"/>
  <c r="DC96" i="9"/>
  <c r="DD96" i="9" s="1"/>
  <c r="BV101" i="9"/>
  <c r="CI100" i="9"/>
  <c r="CJ100" i="9" s="1"/>
  <c r="CL100" i="9" s="1"/>
  <c r="CE93" i="9"/>
  <c r="CF93" i="9" s="1"/>
  <c r="CG93" i="9" s="1"/>
  <c r="AU92" i="9"/>
  <c r="V92" i="9"/>
  <c r="DE95" i="9"/>
  <c r="AW95" i="9" s="1"/>
  <c r="X95" i="9"/>
  <c r="DM98" i="9"/>
  <c r="AX98" i="9" s="1"/>
  <c r="Y98" i="9"/>
  <c r="DQ100" i="9"/>
  <c r="DJ100" i="9"/>
  <c r="DK100" i="9" s="1"/>
  <c r="CY100" i="9"/>
  <c r="CZ100" i="9" s="1"/>
  <c r="CT100" i="9"/>
  <c r="CU100" i="9" s="1"/>
  <c r="DY100" i="9"/>
  <c r="DR100" i="9"/>
  <c r="DS100" i="9" s="1"/>
  <c r="BO100" i="9"/>
  <c r="BJ101" i="9"/>
  <c r="EK100" i="9"/>
  <c r="EP100" i="9" s="1"/>
  <c r="DZ100" i="9"/>
  <c r="EA100" i="9" s="1"/>
  <c r="BP100" i="9"/>
  <c r="BQ100" i="9" s="1"/>
  <c r="EL100" i="9"/>
  <c r="EM100" i="9" s="1"/>
  <c r="DI100" i="9"/>
  <c r="CX100" i="9"/>
  <c r="CS100" i="9"/>
  <c r="BK100" i="9"/>
  <c r="BL100" i="9" s="1"/>
  <c r="AT100" i="9"/>
  <c r="U100" i="9"/>
  <c r="DL99" i="9"/>
  <c r="AK99" i="9" s="1"/>
  <c r="BW97" i="9"/>
  <c r="BX96" i="9"/>
  <c r="BY96" i="9" s="1"/>
  <c r="AV98" i="9"/>
  <c r="W98" i="9"/>
  <c r="EZ99" i="9" l="1"/>
  <c r="FU100" i="9"/>
  <c r="FX100" i="9" s="1"/>
  <c r="AP100" i="9" s="1"/>
  <c r="FM99" i="9"/>
  <c r="FN99" i="9" s="1"/>
  <c r="FK99" i="9"/>
  <c r="FJ100" i="9"/>
  <c r="FG101" i="9"/>
  <c r="FL101" i="9" s="1"/>
  <c r="FR101" i="9"/>
  <c r="FW101" i="9" s="1"/>
  <c r="EV101" i="9"/>
  <c r="FA101" i="9" s="1"/>
  <c r="FS101" i="9"/>
  <c r="FT101" i="9" s="1"/>
  <c r="EW101" i="9"/>
  <c r="EX101" i="9" s="1"/>
  <c r="FH101" i="9"/>
  <c r="FI101" i="9" s="1"/>
  <c r="AC99" i="9"/>
  <c r="BB99" i="9" s="1"/>
  <c r="FV99" i="9"/>
  <c r="FX99" i="9"/>
  <c r="FY98" i="9"/>
  <c r="AD98" i="9"/>
  <c r="BC98" i="9" s="1"/>
  <c r="AP98" i="9"/>
  <c r="EY100" i="9"/>
  <c r="AO99" i="9"/>
  <c r="Z99" i="9"/>
  <c r="AN98" i="9"/>
  <c r="ER98" i="9"/>
  <c r="EO99" i="9"/>
  <c r="EQ99" i="9"/>
  <c r="ED98" i="9"/>
  <c r="AB98" i="9"/>
  <c r="EC99" i="9"/>
  <c r="AZ99" i="9" s="1"/>
  <c r="EF98" i="9"/>
  <c r="EG98" i="9" s="1"/>
  <c r="BA98" i="9" s="1"/>
  <c r="EN100" i="9"/>
  <c r="DU99" i="9"/>
  <c r="AY99" i="9" s="1"/>
  <c r="EE99" i="9"/>
  <c r="AV99" i="9"/>
  <c r="AJ96" i="9"/>
  <c r="W99" i="9"/>
  <c r="AA99" i="9"/>
  <c r="AH93" i="9"/>
  <c r="EB100" i="9"/>
  <c r="AM100" i="9" s="1"/>
  <c r="DL100" i="9"/>
  <c r="AK100" i="9" s="1"/>
  <c r="CM100" i="9"/>
  <c r="DA100" i="9"/>
  <c r="CV100" i="9"/>
  <c r="AI100" i="9" s="1"/>
  <c r="DQ101" i="9"/>
  <c r="DJ101" i="9"/>
  <c r="DK101" i="9" s="1"/>
  <c r="CY101" i="9"/>
  <c r="CZ101" i="9" s="1"/>
  <c r="CT101" i="9"/>
  <c r="CU101" i="9" s="1"/>
  <c r="DY101" i="9"/>
  <c r="DR101" i="9"/>
  <c r="DS101" i="9" s="1"/>
  <c r="BO101" i="9"/>
  <c r="BJ102" i="9"/>
  <c r="EK101" i="9"/>
  <c r="EP101" i="9" s="1"/>
  <c r="DZ101" i="9"/>
  <c r="EA101" i="9" s="1"/>
  <c r="BP101" i="9"/>
  <c r="BQ101" i="9" s="1"/>
  <c r="EL101" i="9"/>
  <c r="EM101" i="9" s="1"/>
  <c r="DI101" i="9"/>
  <c r="CX101" i="9"/>
  <c r="CS101" i="9"/>
  <c r="BK101" i="9"/>
  <c r="BL101" i="9" s="1"/>
  <c r="AT101" i="9"/>
  <c r="U101" i="9"/>
  <c r="CC96" i="9"/>
  <c r="CD95" i="9"/>
  <c r="AU93" i="9"/>
  <c r="V93" i="9"/>
  <c r="CE94" i="9"/>
  <c r="CF94" i="9" s="1"/>
  <c r="CG94" i="9" s="1"/>
  <c r="DM99" i="9"/>
  <c r="AX99" i="9" s="1"/>
  <c r="Y99" i="9"/>
  <c r="BV102" i="9"/>
  <c r="CI101" i="9"/>
  <c r="CJ101" i="9" s="1"/>
  <c r="CL101" i="9" s="1"/>
  <c r="DB98" i="9"/>
  <c r="DC97" i="9"/>
  <c r="DD97" i="9" s="1"/>
  <c r="BR100" i="9"/>
  <c r="DT100" i="9"/>
  <c r="BW98" i="9"/>
  <c r="BX97" i="9"/>
  <c r="BY97" i="9" s="1"/>
  <c r="DE96" i="9"/>
  <c r="AW96" i="9" s="1"/>
  <c r="X96" i="9"/>
  <c r="AO100" i="9" l="1"/>
  <c r="AC100" i="9"/>
  <c r="BB100" i="9" s="1"/>
  <c r="FV100" i="9"/>
  <c r="FJ101" i="9"/>
  <c r="FR102" i="9"/>
  <c r="FW102" i="9" s="1"/>
  <c r="FG102" i="9"/>
  <c r="FL102" i="9" s="1"/>
  <c r="EV102" i="9"/>
  <c r="FA102" i="9" s="1"/>
  <c r="FS102" i="9"/>
  <c r="FT102" i="9" s="1"/>
  <c r="EW102" i="9"/>
  <c r="EX102" i="9" s="1"/>
  <c r="FH102" i="9"/>
  <c r="FI102" i="9" s="1"/>
  <c r="FY100" i="9"/>
  <c r="AD100" i="9"/>
  <c r="FM100" i="9"/>
  <c r="FN100" i="9" s="1"/>
  <c r="FK100" i="9"/>
  <c r="FU101" i="9"/>
  <c r="FB100" i="9"/>
  <c r="FC100" i="9" s="1"/>
  <c r="EZ100" i="9"/>
  <c r="FY99" i="9"/>
  <c r="AD99" i="9"/>
  <c r="BC99" i="9" s="1"/>
  <c r="AP99" i="9"/>
  <c r="EY101" i="9"/>
  <c r="CM101" i="9"/>
  <c r="EO100" i="9"/>
  <c r="EQ100" i="9"/>
  <c r="ER99" i="9"/>
  <c r="AB99" i="9"/>
  <c r="EF99" i="9"/>
  <c r="EG99" i="9" s="1"/>
  <c r="BA99" i="9" s="1"/>
  <c r="AN99" i="9"/>
  <c r="ED99" i="9"/>
  <c r="AL100" i="9"/>
  <c r="DT101" i="9"/>
  <c r="AL101" i="9" s="1"/>
  <c r="AH94" i="9"/>
  <c r="EB101" i="9"/>
  <c r="AM101" i="9" s="1"/>
  <c r="BR101" i="9"/>
  <c r="AJ97" i="9"/>
  <c r="EN101" i="9"/>
  <c r="CV101" i="9"/>
  <c r="AI101" i="9" s="1"/>
  <c r="DA101" i="9"/>
  <c r="BW99" i="9"/>
  <c r="BX98" i="9"/>
  <c r="BY98" i="9" s="1"/>
  <c r="DB99" i="9"/>
  <c r="DC98" i="9"/>
  <c r="DD98" i="9" s="1"/>
  <c r="CE95" i="9"/>
  <c r="CF95" i="9" s="1"/>
  <c r="CG95" i="9" s="1"/>
  <c r="DQ102" i="9"/>
  <c r="DJ102" i="9"/>
  <c r="DK102" i="9" s="1"/>
  <c r="CY102" i="9"/>
  <c r="CZ102" i="9" s="1"/>
  <c r="CT102" i="9"/>
  <c r="CU102" i="9" s="1"/>
  <c r="DY102" i="9"/>
  <c r="DR102" i="9"/>
  <c r="DS102" i="9" s="1"/>
  <c r="BO102" i="9"/>
  <c r="BJ103" i="9"/>
  <c r="EK102" i="9"/>
  <c r="EP102" i="9" s="1"/>
  <c r="DZ102" i="9"/>
  <c r="EA102" i="9" s="1"/>
  <c r="BP102" i="9"/>
  <c r="BQ102" i="9" s="1"/>
  <c r="EL102" i="9"/>
  <c r="EM102" i="9" s="1"/>
  <c r="DI102" i="9"/>
  <c r="CX102" i="9"/>
  <c r="CS102" i="9"/>
  <c r="BK102" i="9"/>
  <c r="BL102" i="9" s="1"/>
  <c r="AT102" i="9"/>
  <c r="U102" i="9"/>
  <c r="DL101" i="9"/>
  <c r="AK101" i="9" s="1"/>
  <c r="DE97" i="9"/>
  <c r="AW97" i="9" s="1"/>
  <c r="X97" i="9"/>
  <c r="BV103" i="9"/>
  <c r="CI102" i="9"/>
  <c r="CJ102" i="9" s="1"/>
  <c r="CL102" i="9" s="1"/>
  <c r="EC100" i="9"/>
  <c r="AZ100" i="9" s="1"/>
  <c r="AA100" i="9"/>
  <c r="EE100" i="9"/>
  <c r="DU100" i="9"/>
  <c r="AY100" i="9" s="1"/>
  <c r="Z100" i="9"/>
  <c r="AU94" i="9"/>
  <c r="V94" i="9"/>
  <c r="CC97" i="9"/>
  <c r="CD96" i="9"/>
  <c r="AV100" i="9"/>
  <c r="W100" i="9"/>
  <c r="DM100" i="9"/>
  <c r="AX100" i="9" s="1"/>
  <c r="Y100" i="9"/>
  <c r="FG103" i="9" l="1"/>
  <c r="FL103" i="9" s="1"/>
  <c r="FR103" i="9"/>
  <c r="FW103" i="9" s="1"/>
  <c r="EV103" i="9"/>
  <c r="FA103" i="9" s="1"/>
  <c r="FS103" i="9"/>
  <c r="FT103" i="9" s="1"/>
  <c r="FH103" i="9"/>
  <c r="FI103" i="9" s="1"/>
  <c r="EW103" i="9"/>
  <c r="EX103" i="9" s="1"/>
  <c r="FK101" i="9"/>
  <c r="FM101" i="9"/>
  <c r="FN101" i="9" s="1"/>
  <c r="FU102" i="9"/>
  <c r="AC101" i="9"/>
  <c r="BB101" i="9" s="1"/>
  <c r="FV101" i="9"/>
  <c r="FX101" i="9"/>
  <c r="EY102" i="9"/>
  <c r="FJ102" i="9"/>
  <c r="EZ101" i="9"/>
  <c r="FB101" i="9"/>
  <c r="FC101" i="9" s="1"/>
  <c r="AO101" i="9"/>
  <c r="AV101" i="9"/>
  <c r="BC100" i="9"/>
  <c r="ER100" i="9"/>
  <c r="EO101" i="9"/>
  <c r="EQ101" i="9"/>
  <c r="AA101" i="9"/>
  <c r="DU101" i="9"/>
  <c r="AY101" i="9" s="1"/>
  <c r="EC101" i="9"/>
  <c r="AZ101" i="9" s="1"/>
  <c r="EE101" i="9"/>
  <c r="AN101" i="9" s="1"/>
  <c r="W101" i="9"/>
  <c r="Z101" i="9"/>
  <c r="AN100" i="9"/>
  <c r="AH95" i="9"/>
  <c r="EN102" i="9"/>
  <c r="CM102" i="9"/>
  <c r="DL102" i="9"/>
  <c r="AJ98" i="9"/>
  <c r="BR102" i="9"/>
  <c r="AU95" i="9"/>
  <c r="V95" i="9"/>
  <c r="DA102" i="9"/>
  <c r="DE98" i="9"/>
  <c r="AW98" i="9" s="1"/>
  <c r="X98" i="9"/>
  <c r="CC98" i="9"/>
  <c r="CD97" i="9"/>
  <c r="BW100" i="9"/>
  <c r="BX99" i="9"/>
  <c r="BY99" i="9" s="1"/>
  <c r="CV102" i="9"/>
  <c r="AI102" i="9" s="1"/>
  <c r="CE96" i="9"/>
  <c r="CF96" i="9" s="1"/>
  <c r="CG96" i="9" s="1"/>
  <c r="BV104" i="9"/>
  <c r="CI103" i="9"/>
  <c r="CJ103" i="9" s="1"/>
  <c r="CL103" i="9" s="1"/>
  <c r="DM101" i="9"/>
  <c r="AX101" i="9" s="1"/>
  <c r="Y101" i="9"/>
  <c r="EB102" i="9"/>
  <c r="AM102" i="9" s="1"/>
  <c r="DT102" i="9"/>
  <c r="AL102" i="9" s="1"/>
  <c r="EF100" i="9"/>
  <c r="EG100" i="9" s="1"/>
  <c r="BA100" i="9" s="1"/>
  <c r="ED100" i="9"/>
  <c r="AB100" i="9"/>
  <c r="DQ103" i="9"/>
  <c r="DJ103" i="9"/>
  <c r="DK103" i="9" s="1"/>
  <c r="CY103" i="9"/>
  <c r="CZ103" i="9" s="1"/>
  <c r="CT103" i="9"/>
  <c r="CU103" i="9" s="1"/>
  <c r="DY103" i="9"/>
  <c r="DR103" i="9"/>
  <c r="DS103" i="9" s="1"/>
  <c r="BO103" i="9"/>
  <c r="BJ104" i="9"/>
  <c r="EK103" i="9"/>
  <c r="EP103" i="9" s="1"/>
  <c r="DZ103" i="9"/>
  <c r="EA103" i="9" s="1"/>
  <c r="BP103" i="9"/>
  <c r="BQ103" i="9" s="1"/>
  <c r="EL103" i="9"/>
  <c r="EM103" i="9" s="1"/>
  <c r="DI103" i="9"/>
  <c r="CX103" i="9"/>
  <c r="CS103" i="9"/>
  <c r="BK103" i="9"/>
  <c r="BL103" i="9" s="1"/>
  <c r="AT103" i="9"/>
  <c r="U103" i="9"/>
  <c r="DB100" i="9"/>
  <c r="DC99" i="9"/>
  <c r="DD99" i="9" s="1"/>
  <c r="FB102" i="9" l="1"/>
  <c r="FC102" i="9" s="1"/>
  <c r="EZ102" i="9"/>
  <c r="AC102" i="9"/>
  <c r="BB102" i="9" s="1"/>
  <c r="FV102" i="9"/>
  <c r="FX102" i="9"/>
  <c r="FJ103" i="9"/>
  <c r="FM102" i="9"/>
  <c r="FN102" i="9" s="1"/>
  <c r="FK102" i="9"/>
  <c r="EY103" i="9"/>
  <c r="FR104" i="9"/>
  <c r="FW104" i="9" s="1"/>
  <c r="EV104" i="9"/>
  <c r="FA104" i="9" s="1"/>
  <c r="FG104" i="9"/>
  <c r="FL104" i="9" s="1"/>
  <c r="FS104" i="9"/>
  <c r="FT104" i="9" s="1"/>
  <c r="FH104" i="9"/>
  <c r="FI104" i="9" s="1"/>
  <c r="EW104" i="9"/>
  <c r="EX104" i="9" s="1"/>
  <c r="AO102" i="9"/>
  <c r="FY101" i="9"/>
  <c r="AD101" i="9"/>
  <c r="AP101" i="9"/>
  <c r="FU103" i="9"/>
  <c r="ED101" i="9"/>
  <c r="BC101" i="9"/>
  <c r="ER101" i="9"/>
  <c r="EO102" i="9"/>
  <c r="EQ102" i="9"/>
  <c r="EF101" i="9"/>
  <c r="EG101" i="9" s="1"/>
  <c r="BA101" i="9" s="1"/>
  <c r="AB101" i="9"/>
  <c r="Y102" i="9"/>
  <c r="AK102" i="9"/>
  <c r="DM102" i="9"/>
  <c r="AX102" i="9" s="1"/>
  <c r="BR103" i="9"/>
  <c r="AJ99" i="9"/>
  <c r="EN103" i="9"/>
  <c r="CM103" i="9"/>
  <c r="AH96" i="9"/>
  <c r="DL103" i="9"/>
  <c r="DA103" i="9"/>
  <c r="CE97" i="9"/>
  <c r="CF97" i="9" s="1"/>
  <c r="CG97" i="9" s="1"/>
  <c r="EC102" i="9"/>
  <c r="AZ102" i="9" s="1"/>
  <c r="AA102" i="9"/>
  <c r="EE102" i="9"/>
  <c r="AV102" i="9"/>
  <c r="W102" i="9"/>
  <c r="CV103" i="9"/>
  <c r="AI103" i="9" s="1"/>
  <c r="DB101" i="9"/>
  <c r="DC100" i="9"/>
  <c r="DD100" i="9" s="1"/>
  <c r="DU102" i="9"/>
  <c r="AY102" i="9" s="1"/>
  <c r="Z102" i="9"/>
  <c r="AU96" i="9"/>
  <c r="V96" i="9"/>
  <c r="EB103" i="9"/>
  <c r="AM103" i="9" s="1"/>
  <c r="DT103" i="9"/>
  <c r="AL103" i="9" s="1"/>
  <c r="BV105" i="9"/>
  <c r="CI104" i="9"/>
  <c r="CJ104" i="9" s="1"/>
  <c r="CL104" i="9" s="1"/>
  <c r="DE99" i="9"/>
  <c r="AW99" i="9" s="1"/>
  <c r="X99" i="9"/>
  <c r="DQ104" i="9"/>
  <c r="DJ104" i="9"/>
  <c r="DK104" i="9" s="1"/>
  <c r="CY104" i="9"/>
  <c r="CZ104" i="9" s="1"/>
  <c r="CT104" i="9"/>
  <c r="CU104" i="9" s="1"/>
  <c r="DY104" i="9"/>
  <c r="DR104" i="9"/>
  <c r="DS104" i="9" s="1"/>
  <c r="BO104" i="9"/>
  <c r="BJ105" i="9"/>
  <c r="EK104" i="9"/>
  <c r="EP104" i="9" s="1"/>
  <c r="DZ104" i="9"/>
  <c r="EA104" i="9" s="1"/>
  <c r="BP104" i="9"/>
  <c r="BQ104" i="9" s="1"/>
  <c r="EL104" i="9"/>
  <c r="EM104" i="9" s="1"/>
  <c r="DI104" i="9"/>
  <c r="CX104" i="9"/>
  <c r="CS104" i="9"/>
  <c r="BK104" i="9"/>
  <c r="BL104" i="9" s="1"/>
  <c r="AT104" i="9"/>
  <c r="U104" i="9"/>
  <c r="BW101" i="9"/>
  <c r="BX100" i="9"/>
  <c r="BY100" i="9" s="1"/>
  <c r="CC99" i="9"/>
  <c r="CD98" i="9"/>
  <c r="FY102" i="9" l="1"/>
  <c r="AD102" i="9"/>
  <c r="BC102" i="9" s="1"/>
  <c r="AP102" i="9"/>
  <c r="EY104" i="9"/>
  <c r="AC103" i="9"/>
  <c r="BB103" i="9" s="1"/>
  <c r="FV103" i="9"/>
  <c r="FX103" i="9"/>
  <c r="FM103" i="9"/>
  <c r="FN103" i="9" s="1"/>
  <c r="FK103" i="9"/>
  <c r="FG105" i="9"/>
  <c r="FL105" i="9" s="1"/>
  <c r="FR105" i="9"/>
  <c r="FW105" i="9" s="1"/>
  <c r="EV105" i="9"/>
  <c r="FA105" i="9" s="1"/>
  <c r="FS105" i="9"/>
  <c r="FT105" i="9" s="1"/>
  <c r="FH105" i="9"/>
  <c r="FI105" i="9" s="1"/>
  <c r="EW105" i="9"/>
  <c r="EX105" i="9" s="1"/>
  <c r="FB103" i="9"/>
  <c r="FC103" i="9" s="1"/>
  <c r="EZ103" i="9"/>
  <c r="FU104" i="9"/>
  <c r="AO103" i="9"/>
  <c r="FJ104" i="9"/>
  <c r="EO103" i="9"/>
  <c r="EQ103" i="9"/>
  <c r="ER102" i="9"/>
  <c r="Y103" i="9"/>
  <c r="AK103" i="9"/>
  <c r="DM103" i="9"/>
  <c r="AX103" i="9" s="1"/>
  <c r="AH97" i="9"/>
  <c r="DL104" i="9"/>
  <c r="AK104" i="9" s="1"/>
  <c r="BR104" i="9"/>
  <c r="AN102" i="9"/>
  <c r="EN104" i="9"/>
  <c r="AJ100" i="9"/>
  <c r="CM104" i="9"/>
  <c r="CC100" i="9"/>
  <c r="CD99" i="9"/>
  <c r="AU97" i="9"/>
  <c r="V97" i="9"/>
  <c r="CE98" i="9"/>
  <c r="CF98" i="9" s="1"/>
  <c r="CG98" i="9" s="1"/>
  <c r="BV106" i="9"/>
  <c r="CI105" i="9"/>
  <c r="CJ105" i="9" s="1"/>
  <c r="CL105" i="9" s="1"/>
  <c r="EC103" i="9"/>
  <c r="AZ103" i="9" s="1"/>
  <c r="AA103" i="9"/>
  <c r="EE103" i="9"/>
  <c r="AV103" i="9"/>
  <c r="W103" i="9"/>
  <c r="CV104" i="9"/>
  <c r="AI104" i="9" s="1"/>
  <c r="BW102" i="9"/>
  <c r="BX101" i="9"/>
  <c r="BY101" i="9" s="1"/>
  <c r="DU103" i="9"/>
  <c r="AY103" i="9" s="1"/>
  <c r="Z103" i="9"/>
  <c r="DB102" i="9"/>
  <c r="DC101" i="9"/>
  <c r="DD101" i="9" s="1"/>
  <c r="EF102" i="9"/>
  <c r="EG102" i="9" s="1"/>
  <c r="BA102" i="9" s="1"/>
  <c r="ED102" i="9"/>
  <c r="AB102" i="9"/>
  <c r="EB104" i="9"/>
  <c r="AM104" i="9" s="1"/>
  <c r="DT104" i="9"/>
  <c r="AL104" i="9" s="1"/>
  <c r="DA104" i="9"/>
  <c r="BJ106" i="9"/>
  <c r="DQ105" i="9"/>
  <c r="DJ105" i="9"/>
  <c r="DK105" i="9" s="1"/>
  <c r="CY105" i="9"/>
  <c r="CZ105" i="9" s="1"/>
  <c r="CT105" i="9"/>
  <c r="CU105" i="9" s="1"/>
  <c r="DY105" i="9"/>
  <c r="DR105" i="9"/>
  <c r="DS105" i="9" s="1"/>
  <c r="BO105" i="9"/>
  <c r="EK105" i="9"/>
  <c r="EP105" i="9" s="1"/>
  <c r="DZ105" i="9"/>
  <c r="EA105" i="9" s="1"/>
  <c r="BP105" i="9"/>
  <c r="BQ105" i="9" s="1"/>
  <c r="EL105" i="9"/>
  <c r="EM105" i="9" s="1"/>
  <c r="DI105" i="9"/>
  <c r="CX105" i="9"/>
  <c r="CS105" i="9"/>
  <c r="BK105" i="9"/>
  <c r="BL105" i="9" s="1"/>
  <c r="AT105" i="9"/>
  <c r="U105" i="9"/>
  <c r="DE100" i="9"/>
  <c r="AW100" i="9" s="1"/>
  <c r="X100" i="9"/>
  <c r="FU105" i="9" l="1"/>
  <c r="FM104" i="9"/>
  <c r="FN104" i="9" s="1"/>
  <c r="FK104" i="9"/>
  <c r="AC104" i="9"/>
  <c r="BB104" i="9" s="1"/>
  <c r="FV104" i="9"/>
  <c r="FX104" i="9"/>
  <c r="FJ105" i="9"/>
  <c r="FR106" i="9"/>
  <c r="FW106" i="9" s="1"/>
  <c r="FG106" i="9"/>
  <c r="FL106" i="9" s="1"/>
  <c r="EV106" i="9"/>
  <c r="FA106" i="9" s="1"/>
  <c r="FS106" i="9"/>
  <c r="FT106" i="9" s="1"/>
  <c r="EW106" i="9"/>
  <c r="EX106" i="9" s="1"/>
  <c r="FH106" i="9"/>
  <c r="FI106" i="9" s="1"/>
  <c r="FY103" i="9"/>
  <c r="AD103" i="9"/>
  <c r="BC103" i="9" s="1"/>
  <c r="AP103" i="9"/>
  <c r="EY105" i="9"/>
  <c r="FB104" i="9"/>
  <c r="FC104" i="9" s="1"/>
  <c r="EZ104" i="9"/>
  <c r="AO104" i="9"/>
  <c r="EO104" i="9"/>
  <c r="EQ104" i="9"/>
  <c r="ER103" i="9"/>
  <c r="EB105" i="9"/>
  <c r="EE105" i="9" s="1"/>
  <c r="AN105" i="9" s="1"/>
  <c r="Y104" i="9"/>
  <c r="AH98" i="9"/>
  <c r="BR105" i="9"/>
  <c r="AN103" i="9"/>
  <c r="AJ101" i="9"/>
  <c r="DM104" i="9"/>
  <c r="AX104" i="9" s="1"/>
  <c r="DT105" i="9"/>
  <c r="AL105" i="9" s="1"/>
  <c r="AU98" i="9"/>
  <c r="V98" i="9"/>
  <c r="DA105" i="9"/>
  <c r="EN105" i="9"/>
  <c r="CV105" i="9"/>
  <c r="AI105" i="9" s="1"/>
  <c r="CM105" i="9"/>
  <c r="DQ106" i="9"/>
  <c r="DJ106" i="9"/>
  <c r="DK106" i="9" s="1"/>
  <c r="CY106" i="9"/>
  <c r="CZ106" i="9" s="1"/>
  <c r="CT106" i="9"/>
  <c r="CU106" i="9" s="1"/>
  <c r="DY106" i="9"/>
  <c r="DR106" i="9"/>
  <c r="DS106" i="9" s="1"/>
  <c r="BO106" i="9"/>
  <c r="BJ107" i="9"/>
  <c r="DI106" i="9"/>
  <c r="CX106" i="9"/>
  <c r="BK106" i="9"/>
  <c r="BL106" i="9" s="1"/>
  <c r="AT106" i="9"/>
  <c r="EK106" i="9"/>
  <c r="EP106" i="9" s="1"/>
  <c r="DZ106" i="9"/>
  <c r="EA106" i="9" s="1"/>
  <c r="BP106" i="9"/>
  <c r="BQ106" i="9" s="1"/>
  <c r="EL106" i="9"/>
  <c r="EM106" i="9" s="1"/>
  <c r="CS106" i="9"/>
  <c r="U106" i="9"/>
  <c r="DU104" i="9"/>
  <c r="AY104" i="9" s="1"/>
  <c r="Z104" i="9"/>
  <c r="AV104" i="9"/>
  <c r="W104" i="9"/>
  <c r="BV107" i="9"/>
  <c r="CI106" i="9"/>
  <c r="CJ106" i="9" s="1"/>
  <c r="CL106" i="9" s="1"/>
  <c r="DL105" i="9"/>
  <c r="AK105" i="9" s="1"/>
  <c r="DB103" i="9"/>
  <c r="DC102" i="9"/>
  <c r="DD102" i="9" s="1"/>
  <c r="BW103" i="9"/>
  <c r="BX102" i="9"/>
  <c r="BY102" i="9" s="1"/>
  <c r="EF103" i="9"/>
  <c r="EG103" i="9" s="1"/>
  <c r="BA103" i="9" s="1"/>
  <c r="ED103" i="9"/>
  <c r="AB103" i="9"/>
  <c r="CC101" i="9"/>
  <c r="CD100" i="9"/>
  <c r="EC104" i="9"/>
  <c r="AZ104" i="9" s="1"/>
  <c r="AA104" i="9"/>
  <c r="EE104" i="9"/>
  <c r="DE101" i="9"/>
  <c r="AW101" i="9" s="1"/>
  <c r="X101" i="9"/>
  <c r="CE99" i="9"/>
  <c r="CF99" i="9" s="1"/>
  <c r="CG99" i="9" s="1"/>
  <c r="FU106" i="9" l="1"/>
  <c r="FX106" i="9" s="1"/>
  <c r="EY106" i="9"/>
  <c r="FB106" i="9" s="1"/>
  <c r="FC106" i="9" s="1"/>
  <c r="FG107" i="9"/>
  <c r="FL107" i="9" s="1"/>
  <c r="FR107" i="9"/>
  <c r="FW107" i="9" s="1"/>
  <c r="EV107" i="9"/>
  <c r="FA107" i="9" s="1"/>
  <c r="FS107" i="9"/>
  <c r="FT107" i="9" s="1"/>
  <c r="FH107" i="9"/>
  <c r="FI107" i="9" s="1"/>
  <c r="EW107" i="9"/>
  <c r="EX107" i="9" s="1"/>
  <c r="EZ106" i="9"/>
  <c r="FY104" i="9"/>
  <c r="AD104" i="9"/>
  <c r="BC104" i="9" s="1"/>
  <c r="AP104" i="9"/>
  <c r="FB105" i="9"/>
  <c r="FC105" i="9" s="1"/>
  <c r="EZ105" i="9"/>
  <c r="FM105" i="9"/>
  <c r="FN105" i="9" s="1"/>
  <c r="FK105" i="9"/>
  <c r="FJ106" i="9"/>
  <c r="AC105" i="9"/>
  <c r="BB105" i="9" s="1"/>
  <c r="FV105" i="9"/>
  <c r="FX105" i="9"/>
  <c r="AO105" i="9"/>
  <c r="AM105" i="9"/>
  <c r="EO105" i="9"/>
  <c r="EQ105" i="9"/>
  <c r="ER104" i="9"/>
  <c r="Z105" i="9"/>
  <c r="EC105" i="9"/>
  <c r="AZ105" i="9" s="1"/>
  <c r="AA105" i="9"/>
  <c r="AN104" i="9"/>
  <c r="DU105" i="9"/>
  <c r="AY105" i="9" s="1"/>
  <c r="AJ102" i="9"/>
  <c r="AH99" i="9"/>
  <c r="EN106" i="9"/>
  <c r="DT106" i="9"/>
  <c r="AL106" i="9" s="1"/>
  <c r="DA106" i="9"/>
  <c r="AU99" i="9"/>
  <c r="V99" i="9"/>
  <c r="CM106" i="9"/>
  <c r="EF104" i="9"/>
  <c r="EG104" i="9" s="1"/>
  <c r="BA104" i="9" s="1"/>
  <c r="ED104" i="9"/>
  <c r="AB104" i="9"/>
  <c r="CC102" i="9"/>
  <c r="CD101" i="9"/>
  <c r="DB104" i="9"/>
  <c r="DC103" i="9"/>
  <c r="DD103" i="9" s="1"/>
  <c r="BR106" i="9"/>
  <c r="CE100" i="9"/>
  <c r="CF100" i="9" s="1"/>
  <c r="CG100" i="9" s="1"/>
  <c r="DE102" i="9"/>
  <c r="AW102" i="9" s="1"/>
  <c r="X102" i="9"/>
  <c r="DM105" i="9"/>
  <c r="AX105" i="9" s="1"/>
  <c r="Y105" i="9"/>
  <c r="AV105" i="9"/>
  <c r="W105" i="9"/>
  <c r="CV106" i="9"/>
  <c r="BW104" i="9"/>
  <c r="BX103" i="9"/>
  <c r="BY103" i="9" s="1"/>
  <c r="BV108" i="9"/>
  <c r="CI107" i="9"/>
  <c r="CJ107" i="9" s="1"/>
  <c r="CL107" i="9" s="1"/>
  <c r="EF105" i="9"/>
  <c r="EG105" i="9" s="1"/>
  <c r="BA105" i="9" s="1"/>
  <c r="ED105" i="9"/>
  <c r="AB105" i="9"/>
  <c r="EB106" i="9"/>
  <c r="AM106" i="9" s="1"/>
  <c r="DQ107" i="9"/>
  <c r="DJ107" i="9"/>
  <c r="DK107" i="9" s="1"/>
  <c r="CY107" i="9"/>
  <c r="CZ107" i="9" s="1"/>
  <c r="CT107" i="9"/>
  <c r="CU107" i="9" s="1"/>
  <c r="DY107" i="9"/>
  <c r="DR107" i="9"/>
  <c r="DS107" i="9" s="1"/>
  <c r="BO107" i="9"/>
  <c r="BJ108" i="9"/>
  <c r="DI107" i="9"/>
  <c r="CX107" i="9"/>
  <c r="BK107" i="9"/>
  <c r="BL107" i="9" s="1"/>
  <c r="AT107" i="9"/>
  <c r="U107" i="9"/>
  <c r="EK107" i="9"/>
  <c r="EP107" i="9" s="1"/>
  <c r="DZ107" i="9"/>
  <c r="EA107" i="9" s="1"/>
  <c r="BP107" i="9"/>
  <c r="BQ107" i="9" s="1"/>
  <c r="EL107" i="9"/>
  <c r="EM107" i="9" s="1"/>
  <c r="CS107" i="9"/>
  <c r="DL106" i="9"/>
  <c r="AK106" i="9" s="1"/>
  <c r="AO106" i="9" l="1"/>
  <c r="AC106" i="9"/>
  <c r="BB106" i="9" s="1"/>
  <c r="FV106" i="9"/>
  <c r="FJ107" i="9"/>
  <c r="FM107" i="9" s="1"/>
  <c r="FN107" i="9" s="1"/>
  <c r="FY105" i="9"/>
  <c r="AD105" i="9"/>
  <c r="BC105" i="9" s="1"/>
  <c r="AP105" i="9"/>
  <c r="FY106" i="9"/>
  <c r="AD106" i="9"/>
  <c r="EY107" i="9"/>
  <c r="FM106" i="9"/>
  <c r="FN106" i="9" s="1"/>
  <c r="FK106" i="9"/>
  <c r="FR108" i="9"/>
  <c r="FW108" i="9" s="1"/>
  <c r="EV108" i="9"/>
  <c r="FA108" i="9" s="1"/>
  <c r="FG108" i="9"/>
  <c r="FL108" i="9" s="1"/>
  <c r="FS108" i="9"/>
  <c r="FT108" i="9" s="1"/>
  <c r="EW108" i="9"/>
  <c r="EX108" i="9" s="1"/>
  <c r="FH108" i="9"/>
  <c r="FI108" i="9" s="1"/>
  <c r="AP106" i="9"/>
  <c r="FU107" i="9"/>
  <c r="AO107" i="9" s="1"/>
  <c r="EO106" i="9"/>
  <c r="EQ106" i="9"/>
  <c r="ER105" i="9"/>
  <c r="EB107" i="9"/>
  <c r="EC107" i="9" s="1"/>
  <c r="AZ107" i="9" s="1"/>
  <c r="AI106" i="9"/>
  <c r="AH100" i="9"/>
  <c r="AJ103" i="9"/>
  <c r="DL107" i="9"/>
  <c r="AK107" i="9" s="1"/>
  <c r="DT107" i="9"/>
  <c r="DU107" i="9" s="1"/>
  <c r="AY107" i="9" s="1"/>
  <c r="DA107" i="9"/>
  <c r="CM107" i="9"/>
  <c r="BR107" i="9"/>
  <c r="DM106" i="9"/>
  <c r="AX106" i="9" s="1"/>
  <c r="Y106" i="9"/>
  <c r="EC106" i="9"/>
  <c r="AZ106" i="9" s="1"/>
  <c r="AA106" i="9"/>
  <c r="EE106" i="9"/>
  <c r="BW105" i="9"/>
  <c r="BX104" i="9"/>
  <c r="BY104" i="9" s="1"/>
  <c r="DB105" i="9"/>
  <c r="DC104" i="9"/>
  <c r="DD104" i="9" s="1"/>
  <c r="DQ108" i="9"/>
  <c r="DJ108" i="9"/>
  <c r="DK108" i="9" s="1"/>
  <c r="CY108" i="9"/>
  <c r="CZ108" i="9" s="1"/>
  <c r="CT108" i="9"/>
  <c r="CU108" i="9" s="1"/>
  <c r="DY108" i="9"/>
  <c r="DR108" i="9"/>
  <c r="DS108" i="9" s="1"/>
  <c r="BO108" i="9"/>
  <c r="BJ109" i="9"/>
  <c r="DI108" i="9"/>
  <c r="CX108" i="9"/>
  <c r="BK108" i="9"/>
  <c r="BL108" i="9" s="1"/>
  <c r="AT108" i="9"/>
  <c r="U108" i="9"/>
  <c r="EK108" i="9"/>
  <c r="EP108" i="9" s="1"/>
  <c r="DZ108" i="9"/>
  <c r="EA108" i="9" s="1"/>
  <c r="BP108" i="9"/>
  <c r="BQ108" i="9" s="1"/>
  <c r="EL108" i="9"/>
  <c r="EM108" i="9" s="1"/>
  <c r="CS108" i="9"/>
  <c r="DE103" i="9"/>
  <c r="AW103" i="9" s="1"/>
  <c r="X103" i="9"/>
  <c r="DU106" i="9"/>
  <c r="AY106" i="9" s="1"/>
  <c r="Z106" i="9"/>
  <c r="EN107" i="9"/>
  <c r="BV109" i="9"/>
  <c r="CI108" i="9"/>
  <c r="CJ108" i="9" s="1"/>
  <c r="CL108" i="9" s="1"/>
  <c r="AV106" i="9"/>
  <c r="W106" i="9"/>
  <c r="CC103" i="9"/>
  <c r="CD102" i="9"/>
  <c r="AU100" i="9"/>
  <c r="V100" i="9"/>
  <c r="CE101" i="9"/>
  <c r="CF101" i="9" s="1"/>
  <c r="CG101" i="9" s="1"/>
  <c r="CV107" i="9"/>
  <c r="AI107" i="9" s="1"/>
  <c r="FK107" i="9" l="1"/>
  <c r="EY108" i="9"/>
  <c r="EZ108" i="9" s="1"/>
  <c r="FB107" i="9"/>
  <c r="FC107" i="9" s="1"/>
  <c r="EZ107" i="9"/>
  <c r="FJ108" i="9"/>
  <c r="FG109" i="9"/>
  <c r="FL109" i="9" s="1"/>
  <c r="FR109" i="9"/>
  <c r="FW109" i="9" s="1"/>
  <c r="EV109" i="9"/>
  <c r="FA109" i="9" s="1"/>
  <c r="FS109" i="9"/>
  <c r="FT109" i="9" s="1"/>
  <c r="EW109" i="9"/>
  <c r="EX109" i="9" s="1"/>
  <c r="FH109" i="9"/>
  <c r="FI109" i="9" s="1"/>
  <c r="AC107" i="9"/>
  <c r="BB107" i="9" s="1"/>
  <c r="FV107" i="9"/>
  <c r="FX107" i="9"/>
  <c r="FU108" i="9"/>
  <c r="AM107" i="9"/>
  <c r="EO107" i="9"/>
  <c r="EQ107" i="9"/>
  <c r="BC106" i="9"/>
  <c r="ER106" i="9"/>
  <c r="EE107" i="9"/>
  <c r="AN107" i="9" s="1"/>
  <c r="AA107" i="9"/>
  <c r="Y107" i="9"/>
  <c r="DM107" i="9"/>
  <c r="AX107" i="9" s="1"/>
  <c r="AH101" i="9"/>
  <c r="EN108" i="9"/>
  <c r="DT108" i="9"/>
  <c r="AL108" i="9" s="1"/>
  <c r="Z107" i="9"/>
  <c r="AL107" i="9"/>
  <c r="AJ104" i="9"/>
  <c r="AN106" i="9"/>
  <c r="CM108" i="9"/>
  <c r="DL108" i="9"/>
  <c r="AK108" i="9" s="1"/>
  <c r="DA108" i="9"/>
  <c r="CC104" i="9"/>
  <c r="CD103" i="9"/>
  <c r="BW106" i="9"/>
  <c r="BX105" i="9"/>
  <c r="BY105" i="9" s="1"/>
  <c r="BR108" i="9"/>
  <c r="CV108" i="9"/>
  <c r="CE102" i="9"/>
  <c r="CF102" i="9" s="1"/>
  <c r="CG102" i="9" s="1"/>
  <c r="AU101" i="9"/>
  <c r="V101" i="9"/>
  <c r="DQ109" i="9"/>
  <c r="DJ109" i="9"/>
  <c r="DK109" i="9" s="1"/>
  <c r="CY109" i="9"/>
  <c r="CZ109" i="9" s="1"/>
  <c r="CT109" i="9"/>
  <c r="CU109" i="9" s="1"/>
  <c r="DY109" i="9"/>
  <c r="DR109" i="9"/>
  <c r="DS109" i="9" s="1"/>
  <c r="BO109" i="9"/>
  <c r="BJ110" i="9"/>
  <c r="DI109" i="9"/>
  <c r="CX109" i="9"/>
  <c r="BK109" i="9"/>
  <c r="BL109" i="9" s="1"/>
  <c r="AT109" i="9"/>
  <c r="U109" i="9"/>
  <c r="EK109" i="9"/>
  <c r="EP109" i="9" s="1"/>
  <c r="DZ109" i="9"/>
  <c r="EA109" i="9" s="1"/>
  <c r="BP109" i="9"/>
  <c r="BQ109" i="9" s="1"/>
  <c r="EL109" i="9"/>
  <c r="EM109" i="9" s="1"/>
  <c r="CS109" i="9"/>
  <c r="DB106" i="9"/>
  <c r="DC105" i="9"/>
  <c r="DD105" i="9" s="1"/>
  <c r="EB108" i="9"/>
  <c r="AM108" i="9" s="1"/>
  <c r="AV107" i="9"/>
  <c r="W107" i="9"/>
  <c r="BV110" i="9"/>
  <c r="CI109" i="9"/>
  <c r="CJ109" i="9" s="1"/>
  <c r="CL109" i="9" s="1"/>
  <c r="DE104" i="9"/>
  <c r="AW104" i="9" s="1"/>
  <c r="X104" i="9"/>
  <c r="EF106" i="9"/>
  <c r="EG106" i="9" s="1"/>
  <c r="BA106" i="9" s="1"/>
  <c r="ED106" i="9"/>
  <c r="AB106" i="9"/>
  <c r="FB108" i="9" l="1"/>
  <c r="FC108" i="9" s="1"/>
  <c r="FR110" i="9"/>
  <c r="FW110" i="9" s="1"/>
  <c r="FG110" i="9"/>
  <c r="FL110" i="9" s="1"/>
  <c r="EV110" i="9"/>
  <c r="FA110" i="9" s="1"/>
  <c r="FS110" i="9"/>
  <c r="FT110" i="9" s="1"/>
  <c r="EW110" i="9"/>
  <c r="EX110" i="9" s="1"/>
  <c r="FH110" i="9"/>
  <c r="FI110" i="9" s="1"/>
  <c r="FJ109" i="9"/>
  <c r="AC108" i="9"/>
  <c r="BB108" i="9" s="1"/>
  <c r="FV108" i="9"/>
  <c r="FX108" i="9"/>
  <c r="FM108" i="9"/>
  <c r="FN108" i="9" s="1"/>
  <c r="FK108" i="9"/>
  <c r="FU109" i="9"/>
  <c r="AO109" i="9" s="1"/>
  <c r="AO108" i="9"/>
  <c r="FY107" i="9"/>
  <c r="AD107" i="9"/>
  <c r="AP107" i="9"/>
  <c r="EY109" i="9"/>
  <c r="EB109" i="9"/>
  <c r="AA109" i="9" s="1"/>
  <c r="ED107" i="9"/>
  <c r="EF107" i="9"/>
  <c r="EG107" i="9" s="1"/>
  <c r="BA107" i="9" s="1"/>
  <c r="AB107" i="9"/>
  <c r="ER107" i="9"/>
  <c r="BC107" i="9"/>
  <c r="EO108" i="9"/>
  <c r="EQ108" i="9"/>
  <c r="Z108" i="9"/>
  <c r="Y108" i="9"/>
  <c r="AI108" i="9"/>
  <c r="DU108" i="9"/>
  <c r="AY108" i="9" s="1"/>
  <c r="AJ105" i="9"/>
  <c r="AH102" i="9"/>
  <c r="DM108" i="9"/>
  <c r="AX108" i="9" s="1"/>
  <c r="AU102" i="9"/>
  <c r="V102" i="9"/>
  <c r="BR109" i="9"/>
  <c r="DT109" i="9"/>
  <c r="AL109" i="9" s="1"/>
  <c r="DA109" i="9"/>
  <c r="CV109" i="9"/>
  <c r="AI109" i="9" s="1"/>
  <c r="BV111" i="9"/>
  <c r="CI110" i="9"/>
  <c r="CJ110" i="9" s="1"/>
  <c r="CL110" i="9" s="1"/>
  <c r="EC108" i="9"/>
  <c r="AZ108" i="9" s="1"/>
  <c r="AA108" i="9"/>
  <c r="EE108" i="9"/>
  <c r="DL109" i="9"/>
  <c r="AK109" i="9" s="1"/>
  <c r="AV108" i="9"/>
  <c r="W108" i="9"/>
  <c r="DB107" i="9"/>
  <c r="DC106" i="9"/>
  <c r="DD106" i="9" s="1"/>
  <c r="BW107" i="9"/>
  <c r="BX106" i="9"/>
  <c r="BY106" i="9" s="1"/>
  <c r="CC105" i="9"/>
  <c r="CD104" i="9"/>
  <c r="CM109" i="9"/>
  <c r="DE105" i="9"/>
  <c r="AW105" i="9" s="1"/>
  <c r="X105" i="9"/>
  <c r="DQ110" i="9"/>
  <c r="DJ110" i="9"/>
  <c r="DK110" i="9" s="1"/>
  <c r="CY110" i="9"/>
  <c r="CZ110" i="9" s="1"/>
  <c r="CT110" i="9"/>
  <c r="CU110" i="9" s="1"/>
  <c r="DY110" i="9"/>
  <c r="DR110" i="9"/>
  <c r="DS110" i="9" s="1"/>
  <c r="BO110" i="9"/>
  <c r="BJ111" i="9"/>
  <c r="DI110" i="9"/>
  <c r="CX110" i="9"/>
  <c r="BK110" i="9"/>
  <c r="BL110" i="9" s="1"/>
  <c r="AT110" i="9"/>
  <c r="U110" i="9"/>
  <c r="EK110" i="9"/>
  <c r="EP110" i="9" s="1"/>
  <c r="DZ110" i="9"/>
  <c r="EA110" i="9" s="1"/>
  <c r="BP110" i="9"/>
  <c r="BQ110" i="9" s="1"/>
  <c r="EL110" i="9"/>
  <c r="EM110" i="9" s="1"/>
  <c r="CS110" i="9"/>
  <c r="CE103" i="9"/>
  <c r="CF103" i="9" s="1"/>
  <c r="CG103" i="9" s="1"/>
  <c r="EN109" i="9"/>
  <c r="FM109" i="9" l="1"/>
  <c r="FN109" i="9" s="1"/>
  <c r="FK109" i="9"/>
  <c r="FU110" i="9"/>
  <c r="FG111" i="9"/>
  <c r="FL111" i="9" s="1"/>
  <c r="FR111" i="9"/>
  <c r="FW111" i="9" s="1"/>
  <c r="EV111" i="9"/>
  <c r="FA111" i="9" s="1"/>
  <c r="FS111" i="9"/>
  <c r="FT111" i="9" s="1"/>
  <c r="FH111" i="9"/>
  <c r="FI111" i="9" s="1"/>
  <c r="EW111" i="9"/>
  <c r="EX111" i="9" s="1"/>
  <c r="AC109" i="9"/>
  <c r="FV109" i="9"/>
  <c r="FX109" i="9"/>
  <c r="EY110" i="9"/>
  <c r="FB109" i="9"/>
  <c r="FC109" i="9" s="1"/>
  <c r="EZ109" i="9"/>
  <c r="FY108" i="9"/>
  <c r="AD108" i="9"/>
  <c r="BC108" i="9" s="1"/>
  <c r="AP108" i="9"/>
  <c r="FJ110" i="9"/>
  <c r="EE109" i="9"/>
  <c r="AN109" i="9" s="1"/>
  <c r="AM109" i="9"/>
  <c r="EC109" i="9"/>
  <c r="AZ109" i="9" s="1"/>
  <c r="ER108" i="9"/>
  <c r="EO109" i="9"/>
  <c r="EQ109" i="9"/>
  <c r="BB109" i="9"/>
  <c r="DT110" i="9"/>
  <c r="Z110" i="9" s="1"/>
  <c r="AH103" i="9"/>
  <c r="AN108" i="9"/>
  <c r="EN110" i="9"/>
  <c r="AJ106" i="9"/>
  <c r="DA110" i="9"/>
  <c r="CC106" i="9"/>
  <c r="CD105" i="9"/>
  <c r="DB108" i="9"/>
  <c r="DC107" i="9"/>
  <c r="DD107" i="9" s="1"/>
  <c r="AV109" i="9"/>
  <c r="W109" i="9"/>
  <c r="BR110" i="9"/>
  <c r="CV110" i="9"/>
  <c r="AI110" i="9" s="1"/>
  <c r="CE104" i="9"/>
  <c r="CF104" i="9" s="1"/>
  <c r="CG104" i="9" s="1"/>
  <c r="DE106" i="9"/>
  <c r="AW106" i="9" s="1"/>
  <c r="X106" i="9"/>
  <c r="BV112" i="9"/>
  <c r="CI111" i="9"/>
  <c r="CJ111" i="9" s="1"/>
  <c r="CL111" i="9" s="1"/>
  <c r="DU109" i="9"/>
  <c r="AY109" i="9" s="1"/>
  <c r="Z109" i="9"/>
  <c r="AU103" i="9"/>
  <c r="V103" i="9"/>
  <c r="DQ111" i="9"/>
  <c r="DJ111" i="9"/>
  <c r="DK111" i="9" s="1"/>
  <c r="CY111" i="9"/>
  <c r="CZ111" i="9" s="1"/>
  <c r="CT111" i="9"/>
  <c r="CU111" i="9" s="1"/>
  <c r="DY111" i="9"/>
  <c r="DR111" i="9"/>
  <c r="DS111" i="9" s="1"/>
  <c r="BO111" i="9"/>
  <c r="BJ112" i="9"/>
  <c r="DI111" i="9"/>
  <c r="CX111" i="9"/>
  <c r="BK111" i="9"/>
  <c r="BL111" i="9" s="1"/>
  <c r="AT111" i="9"/>
  <c r="U111" i="9"/>
  <c r="EK111" i="9"/>
  <c r="EP111" i="9" s="1"/>
  <c r="DZ111" i="9"/>
  <c r="EA111" i="9" s="1"/>
  <c r="BP111" i="9"/>
  <c r="BQ111" i="9" s="1"/>
  <c r="EL111" i="9"/>
  <c r="EM111" i="9" s="1"/>
  <c r="CS111" i="9"/>
  <c r="BW108" i="9"/>
  <c r="BX107" i="9"/>
  <c r="BY107" i="9" s="1"/>
  <c r="EF108" i="9"/>
  <c r="EG108" i="9" s="1"/>
  <c r="BA108" i="9" s="1"/>
  <c r="ED108" i="9"/>
  <c r="AB108" i="9"/>
  <c r="EB110" i="9"/>
  <c r="AM110" i="9" s="1"/>
  <c r="DL110" i="9"/>
  <c r="DM109" i="9"/>
  <c r="AX109" i="9" s="1"/>
  <c r="Y109" i="9"/>
  <c r="CM110" i="9"/>
  <c r="ED109" i="9" l="1"/>
  <c r="EF109" i="9"/>
  <c r="EG109" i="9" s="1"/>
  <c r="BA109" i="9" s="1"/>
  <c r="AB109" i="9"/>
  <c r="FK110" i="9"/>
  <c r="FM110" i="9"/>
  <c r="FN110" i="9" s="1"/>
  <c r="AC110" i="9"/>
  <c r="BB110" i="9" s="1"/>
  <c r="FV110" i="9"/>
  <c r="FX110" i="9"/>
  <c r="FU111" i="9"/>
  <c r="FY109" i="9"/>
  <c r="AD109" i="9"/>
  <c r="AP109" i="9"/>
  <c r="FJ111" i="9"/>
  <c r="FB110" i="9"/>
  <c r="FC110" i="9" s="1"/>
  <c r="EZ110" i="9"/>
  <c r="EY111" i="9"/>
  <c r="AO110" i="9"/>
  <c r="FR112" i="9"/>
  <c r="FW112" i="9" s="1"/>
  <c r="EV112" i="9"/>
  <c r="FA112" i="9" s="1"/>
  <c r="FG112" i="9"/>
  <c r="FL112" i="9" s="1"/>
  <c r="FS112" i="9"/>
  <c r="FT112" i="9" s="1"/>
  <c r="FH112" i="9"/>
  <c r="FI112" i="9" s="1"/>
  <c r="EW112" i="9"/>
  <c r="EX112" i="9" s="1"/>
  <c r="DU110" i="9"/>
  <c r="AY110" i="9" s="1"/>
  <c r="BC109" i="9"/>
  <c r="ER109" i="9"/>
  <c r="EO110" i="9"/>
  <c r="EQ110" i="9"/>
  <c r="AL110" i="9"/>
  <c r="AK110" i="9"/>
  <c r="AH104" i="9"/>
  <c r="CM111" i="9"/>
  <c r="AJ107" i="9"/>
  <c r="DT111" i="9"/>
  <c r="AL111" i="9" s="1"/>
  <c r="EN111" i="9"/>
  <c r="CV111" i="9"/>
  <c r="AI111" i="9" s="1"/>
  <c r="EC110" i="9"/>
  <c r="AZ110" i="9" s="1"/>
  <c r="AA110" i="9"/>
  <c r="EE110" i="9"/>
  <c r="DQ112" i="9"/>
  <c r="DJ112" i="9"/>
  <c r="DK112" i="9" s="1"/>
  <c r="CY112" i="9"/>
  <c r="CZ112" i="9" s="1"/>
  <c r="CT112" i="9"/>
  <c r="CU112" i="9" s="1"/>
  <c r="DY112" i="9"/>
  <c r="DR112" i="9"/>
  <c r="DS112" i="9" s="1"/>
  <c r="BO112" i="9"/>
  <c r="BJ113" i="9"/>
  <c r="DI112" i="9"/>
  <c r="CX112" i="9"/>
  <c r="BK112" i="9"/>
  <c r="BL112" i="9" s="1"/>
  <c r="AT112" i="9"/>
  <c r="U112" i="9"/>
  <c r="EK112" i="9"/>
  <c r="EP112" i="9" s="1"/>
  <c r="DZ112" i="9"/>
  <c r="EA112" i="9" s="1"/>
  <c r="EB112" i="9" s="1"/>
  <c r="BP112" i="9"/>
  <c r="BQ112" i="9" s="1"/>
  <c r="EL112" i="9"/>
  <c r="EM112" i="9" s="1"/>
  <c r="CS112" i="9"/>
  <c r="BV113" i="9"/>
  <c r="CI112" i="9"/>
  <c r="CJ112" i="9" s="1"/>
  <c r="CL112" i="9" s="1"/>
  <c r="DB109" i="9"/>
  <c r="DC108" i="9"/>
  <c r="DD108" i="9" s="1"/>
  <c r="EB111" i="9"/>
  <c r="AM111" i="9" s="1"/>
  <c r="DL111" i="9"/>
  <c r="AK111" i="9" s="1"/>
  <c r="DM110" i="9"/>
  <c r="AX110" i="9" s="1"/>
  <c r="Y110" i="9"/>
  <c r="DA111" i="9"/>
  <c r="AV110" i="9"/>
  <c r="W110" i="9"/>
  <c r="DE107" i="9"/>
  <c r="AW107" i="9" s="1"/>
  <c r="X107" i="9"/>
  <c r="CC107" i="9"/>
  <c r="CD106" i="9"/>
  <c r="BR111" i="9"/>
  <c r="BW109" i="9"/>
  <c r="BX108" i="9"/>
  <c r="BY108" i="9" s="1"/>
  <c r="AU104" i="9"/>
  <c r="V104" i="9"/>
  <c r="CE105" i="9"/>
  <c r="CF105" i="9" s="1"/>
  <c r="CG105" i="9" s="1"/>
  <c r="FY110" i="9" l="1"/>
  <c r="AD110" i="9"/>
  <c r="BC110" i="9" s="1"/>
  <c r="AP110" i="9"/>
  <c r="FJ112" i="9"/>
  <c r="FK111" i="9"/>
  <c r="FM111" i="9"/>
  <c r="FN111" i="9" s="1"/>
  <c r="AC111" i="9"/>
  <c r="FV111" i="9"/>
  <c r="FX111" i="9"/>
  <c r="EY112" i="9"/>
  <c r="FG113" i="9"/>
  <c r="FL113" i="9" s="1"/>
  <c r="FR113" i="9"/>
  <c r="FW113" i="9" s="1"/>
  <c r="EV113" i="9"/>
  <c r="FA113" i="9" s="1"/>
  <c r="FS113" i="9"/>
  <c r="FT113" i="9" s="1"/>
  <c r="FH113" i="9"/>
  <c r="FI113" i="9" s="1"/>
  <c r="EW113" i="9"/>
  <c r="EX113" i="9" s="1"/>
  <c r="FB111" i="9"/>
  <c r="FC111" i="9" s="1"/>
  <c r="EZ111" i="9"/>
  <c r="AO111" i="9"/>
  <c r="FU112" i="9"/>
  <c r="AO112" i="9" s="1"/>
  <c r="EO111" i="9"/>
  <c r="EQ111" i="9"/>
  <c r="BB111" i="9"/>
  <c r="ER110" i="9"/>
  <c r="W111" i="9"/>
  <c r="CM112" i="9"/>
  <c r="BR112" i="9"/>
  <c r="DT112" i="9"/>
  <c r="Z111" i="9"/>
  <c r="AV111" i="9"/>
  <c r="AH105" i="9"/>
  <c r="AM112" i="9"/>
  <c r="DU111" i="9"/>
  <c r="AY111" i="9" s="1"/>
  <c r="AN110" i="9"/>
  <c r="AJ108" i="9"/>
  <c r="AU105" i="9"/>
  <c r="V105" i="9"/>
  <c r="EC112" i="9"/>
  <c r="AZ112" i="9" s="1"/>
  <c r="AA112" i="9"/>
  <c r="EE112" i="9"/>
  <c r="AN112" i="9" s="1"/>
  <c r="DA112" i="9"/>
  <c r="BW110" i="9"/>
  <c r="BX109" i="9"/>
  <c r="BY109" i="9" s="1"/>
  <c r="EC111" i="9"/>
  <c r="AZ111" i="9" s="1"/>
  <c r="AA111" i="9"/>
  <c r="EE111" i="9"/>
  <c r="DM111" i="9"/>
  <c r="AX111" i="9" s="1"/>
  <c r="Y111" i="9"/>
  <c r="CV112" i="9"/>
  <c r="AI112" i="9" s="1"/>
  <c r="DB110" i="9"/>
  <c r="DC109" i="9"/>
  <c r="DD109" i="9" s="1"/>
  <c r="CC108" i="9"/>
  <c r="CD107" i="9"/>
  <c r="DE108" i="9"/>
  <c r="AW108" i="9" s="1"/>
  <c r="X108" i="9"/>
  <c r="BV114" i="9"/>
  <c r="CI113" i="9"/>
  <c r="CJ113" i="9" s="1"/>
  <c r="CL113" i="9" s="1"/>
  <c r="EF110" i="9"/>
  <c r="EG110" i="9" s="1"/>
  <c r="BA110" i="9" s="1"/>
  <c r="ED110" i="9"/>
  <c r="AB110" i="9"/>
  <c r="CE106" i="9"/>
  <c r="CF106" i="9" s="1"/>
  <c r="CG106" i="9" s="1"/>
  <c r="BJ114" i="9"/>
  <c r="EK113" i="9"/>
  <c r="EP113" i="9" s="1"/>
  <c r="DZ113" i="9"/>
  <c r="EA113" i="9" s="1"/>
  <c r="EL113" i="9"/>
  <c r="EM113" i="9" s="1"/>
  <c r="DQ113" i="9"/>
  <c r="DJ113" i="9"/>
  <c r="DK113" i="9" s="1"/>
  <c r="CY113" i="9"/>
  <c r="CZ113" i="9" s="1"/>
  <c r="CT113" i="9"/>
  <c r="CU113" i="9" s="1"/>
  <c r="DY113" i="9"/>
  <c r="DR113" i="9"/>
  <c r="DS113" i="9" s="1"/>
  <c r="BO113" i="9"/>
  <c r="DI113" i="9"/>
  <c r="CX113" i="9"/>
  <c r="BK113" i="9"/>
  <c r="BL113" i="9" s="1"/>
  <c r="AT113" i="9"/>
  <c r="U113" i="9"/>
  <c r="BP113" i="9"/>
  <c r="BQ113" i="9" s="1"/>
  <c r="CS113" i="9"/>
  <c r="DL112" i="9"/>
  <c r="EN112" i="9"/>
  <c r="FR114" i="9" l="1"/>
  <c r="FW114" i="9" s="1"/>
  <c r="FG114" i="9"/>
  <c r="FL114" i="9" s="1"/>
  <c r="EV114" i="9"/>
  <c r="FA114" i="9" s="1"/>
  <c r="FS114" i="9"/>
  <c r="FT114" i="9" s="1"/>
  <c r="FH114" i="9"/>
  <c r="FI114" i="9" s="1"/>
  <c r="EW114" i="9"/>
  <c r="EX114" i="9" s="1"/>
  <c r="FJ113" i="9"/>
  <c r="AC112" i="9"/>
  <c r="BB112" i="9" s="1"/>
  <c r="FV112" i="9"/>
  <c r="FX112" i="9"/>
  <c r="EY113" i="9"/>
  <c r="FY111" i="9"/>
  <c r="AD111" i="9"/>
  <c r="AP111" i="9"/>
  <c r="EZ112" i="9"/>
  <c r="FB112" i="9"/>
  <c r="FC112" i="9" s="1"/>
  <c r="FK112" i="9"/>
  <c r="FM112" i="9"/>
  <c r="FN112" i="9" s="1"/>
  <c r="FU113" i="9"/>
  <c r="DU112" i="9"/>
  <c r="AY112" i="9" s="1"/>
  <c r="EO112" i="9"/>
  <c r="EQ112" i="9"/>
  <c r="ER111" i="9"/>
  <c r="BC111" i="9"/>
  <c r="AL112" i="9"/>
  <c r="Z112" i="9"/>
  <c r="AN111" i="9"/>
  <c r="EN113" i="9"/>
  <c r="AJ109" i="9"/>
  <c r="BR113" i="9"/>
  <c r="DT113" i="9"/>
  <c r="DU113" i="9" s="1"/>
  <c r="AY113" i="9" s="1"/>
  <c r="DL113" i="9"/>
  <c r="Y113" i="9" s="1"/>
  <c r="AK112" i="9"/>
  <c r="AH106" i="9"/>
  <c r="CM113" i="9"/>
  <c r="DA113" i="9"/>
  <c r="EB113" i="9"/>
  <c r="AM113" i="9" s="1"/>
  <c r="DE109" i="9"/>
  <c r="AW109" i="9" s="1"/>
  <c r="X109" i="9"/>
  <c r="EF111" i="9"/>
  <c r="EG111" i="9" s="1"/>
  <c r="BA111" i="9" s="1"/>
  <c r="ED111" i="9"/>
  <c r="AB111" i="9"/>
  <c r="BW111" i="9"/>
  <c r="BX110" i="9"/>
  <c r="BY110" i="9" s="1"/>
  <c r="CV113" i="9"/>
  <c r="AI113" i="9" s="1"/>
  <c r="AU106" i="9"/>
  <c r="V106" i="9"/>
  <c r="CC109" i="9"/>
  <c r="CD108" i="9"/>
  <c r="EF112" i="9"/>
  <c r="EG112" i="9" s="1"/>
  <c r="BA112" i="9" s="1"/>
  <c r="ED112" i="9"/>
  <c r="AB112" i="9"/>
  <c r="DM112" i="9"/>
  <c r="AX112" i="9" s="1"/>
  <c r="Y112" i="9"/>
  <c r="CI114" i="9"/>
  <c r="CJ114" i="9" s="1"/>
  <c r="CL114" i="9" s="1"/>
  <c r="BV115" i="9"/>
  <c r="CE107" i="9"/>
  <c r="CF107" i="9" s="1"/>
  <c r="CG107" i="9" s="1"/>
  <c r="AV112" i="9"/>
  <c r="W112" i="9"/>
  <c r="BJ115" i="9"/>
  <c r="EK114" i="9"/>
  <c r="EP114" i="9" s="1"/>
  <c r="DZ114" i="9"/>
  <c r="EA114" i="9" s="1"/>
  <c r="BP114" i="9"/>
  <c r="BQ114" i="9" s="1"/>
  <c r="EL114" i="9"/>
  <c r="EM114" i="9" s="1"/>
  <c r="DI114" i="9"/>
  <c r="CX114" i="9"/>
  <c r="CS114" i="9"/>
  <c r="BK114" i="9"/>
  <c r="BL114" i="9" s="1"/>
  <c r="AT114" i="9"/>
  <c r="U114" i="9"/>
  <c r="DQ114" i="9"/>
  <c r="DJ114" i="9"/>
  <c r="DK114" i="9" s="1"/>
  <c r="CY114" i="9"/>
  <c r="CZ114" i="9" s="1"/>
  <c r="CT114" i="9"/>
  <c r="CU114" i="9" s="1"/>
  <c r="DY114" i="9"/>
  <c r="DR114" i="9"/>
  <c r="DS114" i="9" s="1"/>
  <c r="BO114" i="9"/>
  <c r="DB111" i="9"/>
  <c r="DC110" i="9"/>
  <c r="DD110" i="9" s="1"/>
  <c r="AC113" i="9" l="1"/>
  <c r="FV113" i="9"/>
  <c r="FX113" i="9"/>
  <c r="FJ114" i="9"/>
  <c r="FY112" i="9"/>
  <c r="AD112" i="9"/>
  <c r="AP112" i="9"/>
  <c r="EY114" i="9"/>
  <c r="FG115" i="9"/>
  <c r="FL115" i="9" s="1"/>
  <c r="FR115" i="9"/>
  <c r="FW115" i="9" s="1"/>
  <c r="EV115" i="9"/>
  <c r="FA115" i="9" s="1"/>
  <c r="FS115" i="9"/>
  <c r="FT115" i="9" s="1"/>
  <c r="FH115" i="9"/>
  <c r="FI115" i="9" s="1"/>
  <c r="EW115" i="9"/>
  <c r="EX115" i="9" s="1"/>
  <c r="FB113" i="9"/>
  <c r="FC113" i="9" s="1"/>
  <c r="EZ113" i="9"/>
  <c r="FM113" i="9"/>
  <c r="FN113" i="9" s="1"/>
  <c r="FK113" i="9"/>
  <c r="AO113" i="9"/>
  <c r="FU114" i="9"/>
  <c r="AO114" i="9" s="1"/>
  <c r="AK113" i="9"/>
  <c r="AL113" i="9"/>
  <c r="EO113" i="9"/>
  <c r="EQ113" i="9"/>
  <c r="BB113" i="9"/>
  <c r="BC112" i="9"/>
  <c r="ER112" i="9"/>
  <c r="DM113" i="9"/>
  <c r="AX113" i="9" s="1"/>
  <c r="DT114" i="9"/>
  <c r="AL114" i="9" s="1"/>
  <c r="BR114" i="9"/>
  <c r="Z113" i="9"/>
  <c r="DL114" i="9"/>
  <c r="AK114" i="9" s="1"/>
  <c r="EN114" i="9"/>
  <c r="AH107" i="9"/>
  <c r="AJ110" i="9"/>
  <c r="EB114" i="9"/>
  <c r="AM114" i="9" s="1"/>
  <c r="CM114" i="9"/>
  <c r="AU107" i="9"/>
  <c r="V107" i="9"/>
  <c r="DE110" i="9"/>
  <c r="AW110" i="9" s="1"/>
  <c r="X110" i="9"/>
  <c r="BW112" i="9"/>
  <c r="BX111" i="9"/>
  <c r="BY111" i="9" s="1"/>
  <c r="EE113" i="9"/>
  <c r="EC113" i="9"/>
  <c r="AZ113" i="9" s="1"/>
  <c r="AA113" i="9"/>
  <c r="CV114" i="9"/>
  <c r="AI114" i="9" s="1"/>
  <c r="CI115" i="9"/>
  <c r="CJ115" i="9" s="1"/>
  <c r="CL115" i="9" s="1"/>
  <c r="BV116" i="9"/>
  <c r="DB112" i="9"/>
  <c r="DC111" i="9"/>
  <c r="DD111" i="9" s="1"/>
  <c r="CC110" i="9"/>
  <c r="CD109" i="9"/>
  <c r="AV113" i="9"/>
  <c r="W113" i="9"/>
  <c r="DA114" i="9"/>
  <c r="BJ116" i="9"/>
  <c r="EK115" i="9"/>
  <c r="EP115" i="9" s="1"/>
  <c r="DZ115" i="9"/>
  <c r="EA115" i="9" s="1"/>
  <c r="BP115" i="9"/>
  <c r="BQ115" i="9" s="1"/>
  <c r="EL115" i="9"/>
  <c r="EM115" i="9" s="1"/>
  <c r="DI115" i="9"/>
  <c r="CX115" i="9"/>
  <c r="CS115" i="9"/>
  <c r="BK115" i="9"/>
  <c r="BL115" i="9" s="1"/>
  <c r="AT115" i="9"/>
  <c r="U115" i="9"/>
  <c r="DQ115" i="9"/>
  <c r="DJ115" i="9"/>
  <c r="DK115" i="9" s="1"/>
  <c r="DL115" i="9" s="1"/>
  <c r="CY115" i="9"/>
  <c r="CZ115" i="9" s="1"/>
  <c r="CT115" i="9"/>
  <c r="CU115" i="9" s="1"/>
  <c r="DY115" i="9"/>
  <c r="DR115" i="9"/>
  <c r="DS115" i="9" s="1"/>
  <c r="DT115" i="9" s="1"/>
  <c r="BO115" i="9"/>
  <c r="CE108" i="9"/>
  <c r="CF108" i="9" s="1"/>
  <c r="CG108" i="9" s="1"/>
  <c r="AC114" i="9" l="1"/>
  <c r="BB114" i="9" s="1"/>
  <c r="FV114" i="9"/>
  <c r="FX114" i="9"/>
  <c r="FU115" i="9"/>
  <c r="AO115" i="9" s="1"/>
  <c r="FR116" i="9"/>
  <c r="FW116" i="9" s="1"/>
  <c r="EV116" i="9"/>
  <c r="FA116" i="9" s="1"/>
  <c r="FG116" i="9"/>
  <c r="FL116" i="9" s="1"/>
  <c r="FS116" i="9"/>
  <c r="FT116" i="9" s="1"/>
  <c r="FH116" i="9"/>
  <c r="FI116" i="9" s="1"/>
  <c r="EW116" i="9"/>
  <c r="EX116" i="9" s="1"/>
  <c r="FY113" i="9"/>
  <c r="AD113" i="9"/>
  <c r="BC113" i="9" s="1"/>
  <c r="AP113" i="9"/>
  <c r="FJ115" i="9"/>
  <c r="EZ114" i="9"/>
  <c r="FB114" i="9"/>
  <c r="FC114" i="9" s="1"/>
  <c r="FM114" i="9"/>
  <c r="FN114" i="9" s="1"/>
  <c r="FK114" i="9"/>
  <c r="EY115" i="9"/>
  <c r="ER113" i="9"/>
  <c r="EO114" i="9"/>
  <c r="EQ114" i="9"/>
  <c r="Z114" i="9"/>
  <c r="AA114" i="9"/>
  <c r="EE114" i="9"/>
  <c r="AN114" i="9" s="1"/>
  <c r="BR115" i="9"/>
  <c r="DU114" i="9"/>
  <c r="AY114" i="9" s="1"/>
  <c r="Y114" i="9"/>
  <c r="DM114" i="9"/>
  <c r="AX114" i="9" s="1"/>
  <c r="AK115" i="9"/>
  <c r="AL115" i="9"/>
  <c r="EC114" i="9"/>
  <c r="AZ114" i="9" s="1"/>
  <c r="AJ111" i="9"/>
  <c r="AN113" i="9"/>
  <c r="EB115" i="9"/>
  <c r="AH108" i="9"/>
  <c r="AU108" i="9"/>
  <c r="V108" i="9"/>
  <c r="DU115" i="9"/>
  <c r="AY115" i="9" s="1"/>
  <c r="Z115" i="9"/>
  <c r="DM115" i="9"/>
  <c r="AX115" i="9" s="1"/>
  <c r="Y115" i="9"/>
  <c r="EN115" i="9"/>
  <c r="DA115" i="9"/>
  <c r="DE111" i="9"/>
  <c r="AW111" i="9" s="1"/>
  <c r="X111" i="9"/>
  <c r="AV114" i="9"/>
  <c r="W114" i="9"/>
  <c r="CV115" i="9"/>
  <c r="AI115" i="9" s="1"/>
  <c r="ED113" i="9"/>
  <c r="EF113" i="9"/>
  <c r="EG113" i="9" s="1"/>
  <c r="BA113" i="9" s="1"/>
  <c r="AB113" i="9"/>
  <c r="CM115" i="9"/>
  <c r="CC111" i="9"/>
  <c r="CD110" i="9"/>
  <c r="CE109" i="9"/>
  <c r="CF109" i="9" s="1"/>
  <c r="CG109" i="9" s="1"/>
  <c r="CI116" i="9"/>
  <c r="CJ116" i="9" s="1"/>
  <c r="CL116" i="9" s="1"/>
  <c r="BV117" i="9"/>
  <c r="BJ117" i="9"/>
  <c r="EK116" i="9"/>
  <c r="EP116" i="9" s="1"/>
  <c r="DZ116" i="9"/>
  <c r="EA116" i="9" s="1"/>
  <c r="BP116" i="9"/>
  <c r="BQ116" i="9" s="1"/>
  <c r="EL116" i="9"/>
  <c r="EM116" i="9" s="1"/>
  <c r="DI116" i="9"/>
  <c r="CX116" i="9"/>
  <c r="CS116" i="9"/>
  <c r="BK116" i="9"/>
  <c r="BL116" i="9" s="1"/>
  <c r="AT116" i="9"/>
  <c r="U116" i="9"/>
  <c r="DQ116" i="9"/>
  <c r="DJ116" i="9"/>
  <c r="DK116" i="9" s="1"/>
  <c r="CY116" i="9"/>
  <c r="CZ116" i="9" s="1"/>
  <c r="CT116" i="9"/>
  <c r="CU116" i="9" s="1"/>
  <c r="DY116" i="9"/>
  <c r="DR116" i="9"/>
  <c r="DS116" i="9" s="1"/>
  <c r="BO116" i="9"/>
  <c r="DB113" i="9"/>
  <c r="DC112" i="9"/>
  <c r="DD112" i="9" s="1"/>
  <c r="BW113" i="9"/>
  <c r="BX112" i="9"/>
  <c r="BY112" i="9" s="1"/>
  <c r="EF114" i="9"/>
  <c r="EG114" i="9" s="1"/>
  <c r="BA114" i="9" s="1"/>
  <c r="FB115" i="9" l="1"/>
  <c r="FC115" i="9" s="1"/>
  <c r="EZ115" i="9"/>
  <c r="FU116" i="9"/>
  <c r="FG117" i="9"/>
  <c r="FL117" i="9" s="1"/>
  <c r="FR117" i="9"/>
  <c r="FW117" i="9" s="1"/>
  <c r="EV117" i="9"/>
  <c r="FA117" i="9" s="1"/>
  <c r="FS117" i="9"/>
  <c r="FT117" i="9" s="1"/>
  <c r="FH117" i="9"/>
  <c r="FI117" i="9" s="1"/>
  <c r="EW117" i="9"/>
  <c r="EX117" i="9" s="1"/>
  <c r="FY114" i="9"/>
  <c r="AD114" i="9"/>
  <c r="BC114" i="9" s="1"/>
  <c r="AP114" i="9"/>
  <c r="FJ116" i="9"/>
  <c r="FM115" i="9"/>
  <c r="FN115" i="9" s="1"/>
  <c r="FK115" i="9"/>
  <c r="AC115" i="9"/>
  <c r="BB115" i="9" s="1"/>
  <c r="FV115" i="9"/>
  <c r="FX115" i="9"/>
  <c r="EY116" i="9"/>
  <c r="EO115" i="9"/>
  <c r="EQ115" i="9"/>
  <c r="ER114" i="9"/>
  <c r="EE115" i="9"/>
  <c r="AN115" i="9" s="1"/>
  <c r="ED114" i="9"/>
  <c r="EC115" i="9"/>
  <c r="AZ115" i="9" s="1"/>
  <c r="AB114" i="9"/>
  <c r="AM115" i="9"/>
  <c r="DT116" i="9"/>
  <c r="AL116" i="9" s="1"/>
  <c r="AA115" i="9"/>
  <c r="AH109" i="9"/>
  <c r="DL116" i="9"/>
  <c r="EN116" i="9"/>
  <c r="AJ112" i="9"/>
  <c r="EB116" i="9"/>
  <c r="AM116" i="9" s="1"/>
  <c r="BR116" i="9"/>
  <c r="AU109" i="9"/>
  <c r="V109" i="9"/>
  <c r="DA116" i="9"/>
  <c r="BW114" i="9"/>
  <c r="BX113" i="9"/>
  <c r="BY113" i="9" s="1"/>
  <c r="CC112" i="9"/>
  <c r="CD111" i="9"/>
  <c r="AV115" i="9"/>
  <c r="W115" i="9"/>
  <c r="CV116" i="9"/>
  <c r="AI116" i="9" s="1"/>
  <c r="CE110" i="9"/>
  <c r="CF110" i="9" s="1"/>
  <c r="CG110" i="9" s="1"/>
  <c r="CM116" i="9"/>
  <c r="DB114" i="9"/>
  <c r="DC113" i="9"/>
  <c r="DD113" i="9" s="1"/>
  <c r="CI117" i="9"/>
  <c r="CJ117" i="9" s="1"/>
  <c r="CL117" i="9" s="1"/>
  <c r="BV118" i="9"/>
  <c r="DE112" i="9"/>
  <c r="AW112" i="9" s="1"/>
  <c r="X112" i="9"/>
  <c r="BJ118" i="9"/>
  <c r="EK117" i="9"/>
  <c r="EP117" i="9" s="1"/>
  <c r="DZ117" i="9"/>
  <c r="EA117" i="9" s="1"/>
  <c r="BP117" i="9"/>
  <c r="BQ117" i="9" s="1"/>
  <c r="EL117" i="9"/>
  <c r="EM117" i="9" s="1"/>
  <c r="DI117" i="9"/>
  <c r="CX117" i="9"/>
  <c r="CS117" i="9"/>
  <c r="BK117" i="9"/>
  <c r="BL117" i="9" s="1"/>
  <c r="AT117" i="9"/>
  <c r="U117" i="9"/>
  <c r="DQ117" i="9"/>
  <c r="DJ117" i="9"/>
  <c r="DK117" i="9" s="1"/>
  <c r="CY117" i="9"/>
  <c r="CZ117" i="9" s="1"/>
  <c r="CT117" i="9"/>
  <c r="CU117" i="9" s="1"/>
  <c r="DY117" i="9"/>
  <c r="DR117" i="9"/>
  <c r="DS117" i="9" s="1"/>
  <c r="BO117" i="9"/>
  <c r="FB116" i="9" l="1"/>
  <c r="FC116" i="9" s="1"/>
  <c r="EZ116" i="9"/>
  <c r="FU117" i="9"/>
  <c r="FG118" i="9"/>
  <c r="FL118" i="9" s="1"/>
  <c r="FR118" i="9"/>
  <c r="FW118" i="9" s="1"/>
  <c r="EV118" i="9"/>
  <c r="FA118" i="9" s="1"/>
  <c r="FS118" i="9"/>
  <c r="FT118" i="9" s="1"/>
  <c r="EW118" i="9"/>
  <c r="EX118" i="9" s="1"/>
  <c r="FH118" i="9"/>
  <c r="FI118" i="9" s="1"/>
  <c r="FJ117" i="9"/>
  <c r="FM116" i="9"/>
  <c r="FN116" i="9" s="1"/>
  <c r="FK116" i="9"/>
  <c r="AC116" i="9"/>
  <c r="BB116" i="9" s="1"/>
  <c r="FV116" i="9"/>
  <c r="FX116" i="9"/>
  <c r="EY117" i="9"/>
  <c r="FY115" i="9"/>
  <c r="AD115" i="9"/>
  <c r="BC115" i="9" s="1"/>
  <c r="AP115" i="9"/>
  <c r="AO116" i="9"/>
  <c r="EO116" i="9"/>
  <c r="EQ116" i="9"/>
  <c r="ER115" i="9"/>
  <c r="AB115" i="9"/>
  <c r="EF115" i="9"/>
  <c r="EG115" i="9" s="1"/>
  <c r="BA115" i="9" s="1"/>
  <c r="ED115" i="9"/>
  <c r="DU116" i="9"/>
  <c r="AY116" i="9" s="1"/>
  <c r="Y116" i="9"/>
  <c r="EN117" i="9"/>
  <c r="Z116" i="9"/>
  <c r="DT117" i="9"/>
  <c r="AL117" i="9" s="1"/>
  <c r="DL117" i="9"/>
  <c r="EC116" i="9"/>
  <c r="AZ116" i="9" s="1"/>
  <c r="EB117" i="9"/>
  <c r="EC117" i="9" s="1"/>
  <c r="AZ117" i="9" s="1"/>
  <c r="CV117" i="9"/>
  <c r="AI117" i="9" s="1"/>
  <c r="BR117" i="9"/>
  <c r="AK116" i="9"/>
  <c r="CM117" i="9"/>
  <c r="DM116" i="9"/>
  <c r="AX116" i="9" s="1"/>
  <c r="AA116" i="9"/>
  <c r="AJ113" i="9"/>
  <c r="EE116" i="9"/>
  <c r="AB116" i="9" s="1"/>
  <c r="AH110" i="9"/>
  <c r="DA117" i="9"/>
  <c r="AU110" i="9"/>
  <c r="V110" i="9"/>
  <c r="DE113" i="9"/>
  <c r="AW113" i="9" s="1"/>
  <c r="X113" i="9"/>
  <c r="BW115" i="9"/>
  <c r="BX114" i="9"/>
  <c r="BY114" i="9" s="1"/>
  <c r="AV116" i="9"/>
  <c r="W116" i="9"/>
  <c r="BJ119" i="9"/>
  <c r="EK118" i="9"/>
  <c r="EP118" i="9" s="1"/>
  <c r="DZ118" i="9"/>
  <c r="EA118" i="9" s="1"/>
  <c r="BP118" i="9"/>
  <c r="BQ118" i="9" s="1"/>
  <c r="EL118" i="9"/>
  <c r="EM118" i="9" s="1"/>
  <c r="DI118" i="9"/>
  <c r="CX118" i="9"/>
  <c r="CS118" i="9"/>
  <c r="BK118" i="9"/>
  <c r="BL118" i="9" s="1"/>
  <c r="AT118" i="9"/>
  <c r="U118" i="9"/>
  <c r="DQ118" i="9"/>
  <c r="DJ118" i="9"/>
  <c r="DK118" i="9" s="1"/>
  <c r="CY118" i="9"/>
  <c r="CZ118" i="9" s="1"/>
  <c r="CT118" i="9"/>
  <c r="CU118" i="9" s="1"/>
  <c r="DY118" i="9"/>
  <c r="DR118" i="9"/>
  <c r="DS118" i="9" s="1"/>
  <c r="BO118" i="9"/>
  <c r="CC113" i="9"/>
  <c r="CD112" i="9"/>
  <c r="CI118" i="9"/>
  <c r="CJ118" i="9" s="1"/>
  <c r="CL118" i="9" s="1"/>
  <c r="BV119" i="9"/>
  <c r="DB115" i="9"/>
  <c r="DC114" i="9"/>
  <c r="DD114" i="9" s="1"/>
  <c r="CE111" i="9"/>
  <c r="CF111" i="9" s="1"/>
  <c r="CG111" i="9" s="1"/>
  <c r="EY118" i="9" l="1"/>
  <c r="FB118" i="9" s="1"/>
  <c r="FC118" i="9" s="1"/>
  <c r="FR119" i="9"/>
  <c r="FW119" i="9" s="1"/>
  <c r="FG119" i="9"/>
  <c r="FL119" i="9" s="1"/>
  <c r="EV119" i="9"/>
  <c r="FA119" i="9" s="1"/>
  <c r="FS119" i="9"/>
  <c r="FT119" i="9" s="1"/>
  <c r="FH119" i="9"/>
  <c r="FI119" i="9" s="1"/>
  <c r="EW119" i="9"/>
  <c r="EX119" i="9" s="1"/>
  <c r="FY116" i="9"/>
  <c r="AD116" i="9"/>
  <c r="BC116" i="9" s="1"/>
  <c r="AP116" i="9"/>
  <c r="FJ118" i="9"/>
  <c r="AC117" i="9"/>
  <c r="FX117" i="9"/>
  <c r="FV117" i="9"/>
  <c r="EZ117" i="9"/>
  <c r="FB117" i="9"/>
  <c r="FC117" i="9" s="1"/>
  <c r="FK117" i="9"/>
  <c r="FM117" i="9"/>
  <c r="FN117" i="9" s="1"/>
  <c r="FU118" i="9"/>
  <c r="AO118" i="9" s="1"/>
  <c r="AO117" i="9"/>
  <c r="DM117" i="9"/>
  <c r="AX117" i="9" s="1"/>
  <c r="EO117" i="9"/>
  <c r="EQ117" i="9"/>
  <c r="BB117" i="9"/>
  <c r="ER116" i="9"/>
  <c r="EF116" i="9"/>
  <c r="EG116" i="9" s="1"/>
  <c r="BA116" i="9" s="1"/>
  <c r="AA117" i="9"/>
  <c r="Y117" i="9"/>
  <c r="AK117" i="9"/>
  <c r="DT118" i="9"/>
  <c r="AL118" i="9" s="1"/>
  <c r="DU117" i="9"/>
  <c r="AY117" i="9" s="1"/>
  <c r="CM118" i="9"/>
  <c r="Z117" i="9"/>
  <c r="ED116" i="9"/>
  <c r="AV117" i="9"/>
  <c r="W117" i="9"/>
  <c r="EE117" i="9"/>
  <c r="AN117" i="9" s="1"/>
  <c r="AM117" i="9"/>
  <c r="CV118" i="9"/>
  <c r="AI118" i="9" s="1"/>
  <c r="AJ114" i="9"/>
  <c r="EB118" i="9"/>
  <c r="AA118" i="9" s="1"/>
  <c r="AN116" i="9"/>
  <c r="BR118" i="9"/>
  <c r="AH111" i="9"/>
  <c r="DL118" i="9"/>
  <c r="AK118" i="9" s="1"/>
  <c r="EN118" i="9"/>
  <c r="DB116" i="9"/>
  <c r="DC115" i="9"/>
  <c r="DD115" i="9" s="1"/>
  <c r="CE112" i="9"/>
  <c r="CF112" i="9" s="1"/>
  <c r="CG112" i="9" s="1"/>
  <c r="DA118" i="9"/>
  <c r="BJ120" i="9"/>
  <c r="EK119" i="9"/>
  <c r="EP119" i="9" s="1"/>
  <c r="DZ119" i="9"/>
  <c r="EA119" i="9" s="1"/>
  <c r="BP119" i="9"/>
  <c r="BQ119" i="9" s="1"/>
  <c r="EL119" i="9"/>
  <c r="EM119" i="9" s="1"/>
  <c r="DI119" i="9"/>
  <c r="CX119" i="9"/>
  <c r="CS119" i="9"/>
  <c r="BK119" i="9"/>
  <c r="BL119" i="9" s="1"/>
  <c r="AT119" i="9"/>
  <c r="U119" i="9"/>
  <c r="DQ119" i="9"/>
  <c r="DJ119" i="9"/>
  <c r="DK119" i="9" s="1"/>
  <c r="CY119" i="9"/>
  <c r="CZ119" i="9" s="1"/>
  <c r="CT119" i="9"/>
  <c r="CU119" i="9" s="1"/>
  <c r="DY119" i="9"/>
  <c r="DR119" i="9"/>
  <c r="DS119" i="9" s="1"/>
  <c r="BO119" i="9"/>
  <c r="DE114" i="9"/>
  <c r="AW114" i="9" s="1"/>
  <c r="X114" i="9"/>
  <c r="AU111" i="9"/>
  <c r="V111" i="9"/>
  <c r="BW116" i="9"/>
  <c r="BX115" i="9"/>
  <c r="BY115" i="9" s="1"/>
  <c r="CI119" i="9"/>
  <c r="CJ119" i="9" s="1"/>
  <c r="CL119" i="9" s="1"/>
  <c r="BV120" i="9"/>
  <c r="CC114" i="9"/>
  <c r="CD113" i="9"/>
  <c r="EZ118" i="9" l="1"/>
  <c r="FJ119" i="9"/>
  <c r="AC118" i="9"/>
  <c r="FV118" i="9"/>
  <c r="FX118" i="9"/>
  <c r="EY119" i="9"/>
  <c r="FR120" i="9"/>
  <c r="FW120" i="9" s="1"/>
  <c r="EV120" i="9"/>
  <c r="FA120" i="9" s="1"/>
  <c r="FG120" i="9"/>
  <c r="FL120" i="9" s="1"/>
  <c r="FS120" i="9"/>
  <c r="FT120" i="9" s="1"/>
  <c r="FH120" i="9"/>
  <c r="FI120" i="9" s="1"/>
  <c r="EW120" i="9"/>
  <c r="EX120" i="9" s="1"/>
  <c r="FY117" i="9"/>
  <c r="AD117" i="9"/>
  <c r="BC117" i="9" s="1"/>
  <c r="AP117" i="9"/>
  <c r="FK118" i="9"/>
  <c r="FM118" i="9"/>
  <c r="FN118" i="9" s="1"/>
  <c r="FU119" i="9"/>
  <c r="AO119" i="9" s="1"/>
  <c r="EC118" i="9"/>
  <c r="AZ118" i="9" s="1"/>
  <c r="EO118" i="9"/>
  <c r="EQ118" i="9"/>
  <c r="BB118" i="9"/>
  <c r="ER117" i="9"/>
  <c r="ED117" i="9"/>
  <c r="DU118" i="9"/>
  <c r="AY118" i="9" s="1"/>
  <c r="Z118" i="9"/>
  <c r="W118" i="9"/>
  <c r="AB117" i="9"/>
  <c r="EF117" i="9"/>
  <c r="EG117" i="9" s="1"/>
  <c r="BA117" i="9" s="1"/>
  <c r="AV118" i="9"/>
  <c r="AM118" i="9"/>
  <c r="DT119" i="9"/>
  <c r="EE118" i="9"/>
  <c r="AN118" i="9" s="1"/>
  <c r="CM119" i="9"/>
  <c r="Y118" i="9"/>
  <c r="DL119" i="9"/>
  <c r="AK119" i="9" s="1"/>
  <c r="EN119" i="9"/>
  <c r="AJ115" i="9"/>
  <c r="AH112" i="9"/>
  <c r="CV119" i="9"/>
  <c r="AV119" i="9" s="1"/>
  <c r="EB119" i="9"/>
  <c r="AM119" i="9" s="1"/>
  <c r="DM118" i="9"/>
  <c r="AX118" i="9" s="1"/>
  <c r="BR119" i="9"/>
  <c r="DA119" i="9"/>
  <c r="AU112" i="9"/>
  <c r="V112" i="9"/>
  <c r="CC115" i="9"/>
  <c r="CD114" i="9"/>
  <c r="DE115" i="9"/>
  <c r="AW115" i="9" s="1"/>
  <c r="X115" i="9"/>
  <c r="CE113" i="9"/>
  <c r="CF113" i="9" s="1"/>
  <c r="CG113" i="9" s="1"/>
  <c r="CI120" i="9"/>
  <c r="CJ120" i="9" s="1"/>
  <c r="CL120" i="9" s="1"/>
  <c r="BV121" i="9"/>
  <c r="BW117" i="9"/>
  <c r="BX116" i="9"/>
  <c r="BY116" i="9" s="1"/>
  <c r="BJ121" i="9"/>
  <c r="EK120" i="9"/>
  <c r="EP120" i="9" s="1"/>
  <c r="DZ120" i="9"/>
  <c r="EA120" i="9" s="1"/>
  <c r="BP120" i="9"/>
  <c r="BQ120" i="9" s="1"/>
  <c r="EL120" i="9"/>
  <c r="EM120" i="9" s="1"/>
  <c r="DI120" i="9"/>
  <c r="CX120" i="9"/>
  <c r="CS120" i="9"/>
  <c r="BK120" i="9"/>
  <c r="BL120" i="9" s="1"/>
  <c r="AT120" i="9"/>
  <c r="U120" i="9"/>
  <c r="DQ120" i="9"/>
  <c r="DJ120" i="9"/>
  <c r="DK120" i="9" s="1"/>
  <c r="CY120" i="9"/>
  <c r="CZ120" i="9" s="1"/>
  <c r="CT120" i="9"/>
  <c r="CU120" i="9" s="1"/>
  <c r="DY120" i="9"/>
  <c r="DR120" i="9"/>
  <c r="DS120" i="9" s="1"/>
  <c r="BO120" i="9"/>
  <c r="DB117" i="9"/>
  <c r="DC116" i="9"/>
  <c r="DD116" i="9" s="1"/>
  <c r="FB119" i="9" l="1"/>
  <c r="FC119" i="9" s="1"/>
  <c r="EZ119" i="9"/>
  <c r="FM119" i="9"/>
  <c r="FN119" i="9" s="1"/>
  <c r="FK119" i="9"/>
  <c r="EY120" i="9"/>
  <c r="FG121" i="9"/>
  <c r="FL121" i="9" s="1"/>
  <c r="FR121" i="9"/>
  <c r="FW121" i="9" s="1"/>
  <c r="EV121" i="9"/>
  <c r="FA121" i="9" s="1"/>
  <c r="FS121" i="9"/>
  <c r="FT121" i="9" s="1"/>
  <c r="FH121" i="9"/>
  <c r="FI121" i="9" s="1"/>
  <c r="EW121" i="9"/>
  <c r="EX121" i="9" s="1"/>
  <c r="AC119" i="9"/>
  <c r="BB119" i="9" s="1"/>
  <c r="FX119" i="9"/>
  <c r="FV119" i="9"/>
  <c r="FU120" i="9"/>
  <c r="FY118" i="9"/>
  <c r="AD118" i="9"/>
  <c r="BC118" i="9" s="1"/>
  <c r="AP118" i="9"/>
  <c r="FJ120" i="9"/>
  <c r="EO119" i="9"/>
  <c r="EQ119" i="9"/>
  <c r="ER118" i="9"/>
  <c r="DU119" i="9"/>
  <c r="AY119" i="9" s="1"/>
  <c r="DM119" i="9"/>
  <c r="AX119" i="9" s="1"/>
  <c r="Z119" i="9"/>
  <c r="AL119" i="9"/>
  <c r="EC119" i="9"/>
  <c r="AZ119" i="9" s="1"/>
  <c r="AA119" i="9"/>
  <c r="EE119" i="9"/>
  <c r="AN119" i="9" s="1"/>
  <c r="CV120" i="9"/>
  <c r="AV120" i="9" s="1"/>
  <c r="BR120" i="9"/>
  <c r="Y119" i="9"/>
  <c r="DT120" i="9"/>
  <c r="AL120" i="9" s="1"/>
  <c r="EF118" i="9"/>
  <c r="EG118" i="9" s="1"/>
  <c r="BA118" i="9" s="1"/>
  <c r="DL120" i="9"/>
  <c r="AB118" i="9"/>
  <c r="ED118" i="9"/>
  <c r="W119" i="9"/>
  <c r="AI119" i="9"/>
  <c r="AH113" i="9"/>
  <c r="AJ116" i="9"/>
  <c r="CM120" i="9"/>
  <c r="AU113" i="9"/>
  <c r="V113" i="9"/>
  <c r="DB118" i="9"/>
  <c r="DC117" i="9"/>
  <c r="DD117" i="9" s="1"/>
  <c r="CI121" i="9"/>
  <c r="CJ121" i="9" s="1"/>
  <c r="CL121" i="9" s="1"/>
  <c r="BV122" i="9"/>
  <c r="CC116" i="9"/>
  <c r="CD115" i="9"/>
  <c r="EN120" i="9"/>
  <c r="EB120" i="9"/>
  <c r="AM120" i="9" s="1"/>
  <c r="DE116" i="9"/>
  <c r="AW116" i="9" s="1"/>
  <c r="X116" i="9"/>
  <c r="DA120" i="9"/>
  <c r="BJ122" i="9"/>
  <c r="EK121" i="9"/>
  <c r="EP121" i="9" s="1"/>
  <c r="DZ121" i="9"/>
  <c r="EA121" i="9" s="1"/>
  <c r="BP121" i="9"/>
  <c r="BQ121" i="9" s="1"/>
  <c r="EL121" i="9"/>
  <c r="EM121" i="9" s="1"/>
  <c r="DI121" i="9"/>
  <c r="CX121" i="9"/>
  <c r="CS121" i="9"/>
  <c r="BK121" i="9"/>
  <c r="BL121" i="9" s="1"/>
  <c r="AT121" i="9"/>
  <c r="U121" i="9"/>
  <c r="DQ121" i="9"/>
  <c r="DJ121" i="9"/>
  <c r="DK121" i="9" s="1"/>
  <c r="CY121" i="9"/>
  <c r="CZ121" i="9" s="1"/>
  <c r="CT121" i="9"/>
  <c r="CU121" i="9" s="1"/>
  <c r="DY121" i="9"/>
  <c r="DR121" i="9"/>
  <c r="DS121" i="9" s="1"/>
  <c r="BO121" i="9"/>
  <c r="BW118" i="9"/>
  <c r="BX117" i="9"/>
  <c r="BY117" i="9" s="1"/>
  <c r="CE114" i="9"/>
  <c r="CF114" i="9" s="1"/>
  <c r="CG114" i="9" s="1"/>
  <c r="FK120" i="9" l="1"/>
  <c r="FM120" i="9"/>
  <c r="FN120" i="9" s="1"/>
  <c r="AC120" i="9"/>
  <c r="FV120" i="9"/>
  <c r="FX120" i="9"/>
  <c r="FB120" i="9"/>
  <c r="FC120" i="9" s="1"/>
  <c r="EZ120" i="9"/>
  <c r="EY121" i="9"/>
  <c r="AO120" i="9"/>
  <c r="FY119" i="9"/>
  <c r="AD119" i="9"/>
  <c r="AP119" i="9"/>
  <c r="FU121" i="9"/>
  <c r="FG122" i="9"/>
  <c r="FL122" i="9" s="1"/>
  <c r="FR122" i="9"/>
  <c r="FW122" i="9" s="1"/>
  <c r="EV122" i="9"/>
  <c r="FA122" i="9" s="1"/>
  <c r="FS122" i="9"/>
  <c r="FT122" i="9" s="1"/>
  <c r="FH122" i="9"/>
  <c r="FI122" i="9" s="1"/>
  <c r="EW122" i="9"/>
  <c r="EX122" i="9" s="1"/>
  <c r="FJ121" i="9"/>
  <c r="AB119" i="9"/>
  <c r="ER119" i="9"/>
  <c r="BC119" i="9"/>
  <c r="EO120" i="9"/>
  <c r="EQ120" i="9"/>
  <c r="BB120" i="9"/>
  <c r="W120" i="9"/>
  <c r="AI120" i="9"/>
  <c r="Z120" i="9"/>
  <c r="EF119" i="9"/>
  <c r="EG119" i="9" s="1"/>
  <c r="BA119" i="9" s="1"/>
  <c r="DU120" i="9"/>
  <c r="AY120" i="9" s="1"/>
  <c r="ED119" i="9"/>
  <c r="DM120" i="9"/>
  <c r="AX120" i="9" s="1"/>
  <c r="Y120" i="9"/>
  <c r="AK120" i="9"/>
  <c r="BR121" i="9"/>
  <c r="DT121" i="9"/>
  <c r="DU121" i="9" s="1"/>
  <c r="AY121" i="9" s="1"/>
  <c r="AJ117" i="9"/>
  <c r="CV121" i="9"/>
  <c r="W121" i="9" s="1"/>
  <c r="EB121" i="9"/>
  <c r="EE121" i="9" s="1"/>
  <c r="CM121" i="9"/>
  <c r="AH114" i="9"/>
  <c r="DL121" i="9"/>
  <c r="AK121" i="9" s="1"/>
  <c r="EN121" i="9"/>
  <c r="DA121" i="9"/>
  <c r="CC117" i="9"/>
  <c r="CD116" i="9"/>
  <c r="DE117" i="9"/>
  <c r="AW117" i="9" s="1"/>
  <c r="X117" i="9"/>
  <c r="CE115" i="9"/>
  <c r="CF115" i="9" s="1"/>
  <c r="CG115" i="9" s="1"/>
  <c r="AU114" i="9"/>
  <c r="V114" i="9"/>
  <c r="BW119" i="9"/>
  <c r="BX118" i="9"/>
  <c r="BY118" i="9" s="1"/>
  <c r="BJ123" i="9"/>
  <c r="EK122" i="9"/>
  <c r="EP122" i="9" s="1"/>
  <c r="DZ122" i="9"/>
  <c r="EA122" i="9" s="1"/>
  <c r="BP122" i="9"/>
  <c r="BQ122" i="9" s="1"/>
  <c r="EL122" i="9"/>
  <c r="EM122" i="9" s="1"/>
  <c r="DI122" i="9"/>
  <c r="CX122" i="9"/>
  <c r="CS122" i="9"/>
  <c r="BK122" i="9"/>
  <c r="BL122" i="9" s="1"/>
  <c r="AT122" i="9"/>
  <c r="U122" i="9"/>
  <c r="DQ122" i="9"/>
  <c r="DJ122" i="9"/>
  <c r="DK122" i="9" s="1"/>
  <c r="CY122" i="9"/>
  <c r="CZ122" i="9" s="1"/>
  <c r="CT122" i="9"/>
  <c r="CU122" i="9" s="1"/>
  <c r="DY122" i="9"/>
  <c r="DR122" i="9"/>
  <c r="DS122" i="9" s="1"/>
  <c r="BO122" i="9"/>
  <c r="EE120" i="9"/>
  <c r="EC120" i="9"/>
  <c r="AZ120" i="9" s="1"/>
  <c r="AA120" i="9"/>
  <c r="CI122" i="9"/>
  <c r="CJ122" i="9" s="1"/>
  <c r="CL122" i="9" s="1"/>
  <c r="BV123" i="9"/>
  <c r="DB119" i="9"/>
  <c r="DC118" i="9"/>
  <c r="DD118" i="9" s="1"/>
  <c r="FR123" i="9" l="1"/>
  <c r="FW123" i="9" s="1"/>
  <c r="FG123" i="9"/>
  <c r="FL123" i="9" s="1"/>
  <c r="EV123" i="9"/>
  <c r="FA123" i="9" s="1"/>
  <c r="FS123" i="9"/>
  <c r="FT123" i="9" s="1"/>
  <c r="FH123" i="9"/>
  <c r="FI123" i="9" s="1"/>
  <c r="EW123" i="9"/>
  <c r="EX123" i="9" s="1"/>
  <c r="AC121" i="9"/>
  <c r="FX121" i="9"/>
  <c r="FV121" i="9"/>
  <c r="FY120" i="9"/>
  <c r="AD120" i="9"/>
  <c r="AP120" i="9"/>
  <c r="EY122" i="9"/>
  <c r="FM121" i="9"/>
  <c r="FN121" i="9" s="1"/>
  <c r="FK121" i="9"/>
  <c r="AO121" i="9"/>
  <c r="FU122" i="9"/>
  <c r="AO122" i="9" s="1"/>
  <c r="EZ121" i="9"/>
  <c r="FB121" i="9"/>
  <c r="FC121" i="9" s="1"/>
  <c r="FJ122" i="9"/>
  <c r="DM121" i="9"/>
  <c r="AX121" i="9" s="1"/>
  <c r="EC121" i="9"/>
  <c r="AZ121" i="9" s="1"/>
  <c r="AL121" i="9"/>
  <c r="BC120" i="9"/>
  <c r="ER120" i="9"/>
  <c r="EO121" i="9"/>
  <c r="EQ121" i="9"/>
  <c r="BB121" i="9"/>
  <c r="AA121" i="9"/>
  <c r="Z121" i="9"/>
  <c r="AV121" i="9"/>
  <c r="AI121" i="9"/>
  <c r="AN121" i="9"/>
  <c r="AH115" i="9"/>
  <c r="DT122" i="9"/>
  <c r="AL122" i="9" s="1"/>
  <c r="AM121" i="9"/>
  <c r="AJ118" i="9"/>
  <c r="EB122" i="9"/>
  <c r="AM122" i="9" s="1"/>
  <c r="CM122" i="9"/>
  <c r="BR122" i="9"/>
  <c r="Y121" i="9"/>
  <c r="AN120" i="9"/>
  <c r="DL122" i="9"/>
  <c r="EN122" i="9"/>
  <c r="DA122" i="9"/>
  <c r="CI123" i="9"/>
  <c r="CJ123" i="9" s="1"/>
  <c r="CL123" i="9" s="1"/>
  <c r="BV124" i="9"/>
  <c r="DB120" i="9"/>
  <c r="DC119" i="9"/>
  <c r="DD119" i="9" s="1"/>
  <c r="CE116" i="9"/>
  <c r="CF116" i="9" s="1"/>
  <c r="CG116" i="9" s="1"/>
  <c r="ED121" i="9"/>
  <c r="AB121" i="9"/>
  <c r="EF121" i="9"/>
  <c r="EG121" i="9" s="1"/>
  <c r="BA121" i="9" s="1"/>
  <c r="CV122" i="9"/>
  <c r="AI122" i="9" s="1"/>
  <c r="DE118" i="9"/>
  <c r="AW118" i="9" s="1"/>
  <c r="X118" i="9"/>
  <c r="ED120" i="9"/>
  <c r="AB120" i="9"/>
  <c r="EF120" i="9"/>
  <c r="EG120" i="9" s="1"/>
  <c r="BA120" i="9" s="1"/>
  <c r="BJ124" i="9"/>
  <c r="EK123" i="9"/>
  <c r="EP123" i="9" s="1"/>
  <c r="DZ123" i="9"/>
  <c r="EA123" i="9" s="1"/>
  <c r="BP123" i="9"/>
  <c r="BQ123" i="9" s="1"/>
  <c r="EL123" i="9"/>
  <c r="EM123" i="9" s="1"/>
  <c r="DI123" i="9"/>
  <c r="CX123" i="9"/>
  <c r="CS123" i="9"/>
  <c r="BK123" i="9"/>
  <c r="BL123" i="9" s="1"/>
  <c r="AT123" i="9"/>
  <c r="U123" i="9"/>
  <c r="DQ123" i="9"/>
  <c r="DJ123" i="9"/>
  <c r="DK123" i="9" s="1"/>
  <c r="CY123" i="9"/>
  <c r="CZ123" i="9" s="1"/>
  <c r="CT123" i="9"/>
  <c r="CU123" i="9" s="1"/>
  <c r="DY123" i="9"/>
  <c r="DR123" i="9"/>
  <c r="DS123" i="9" s="1"/>
  <c r="BO123" i="9"/>
  <c r="BW120" i="9"/>
  <c r="BX119" i="9"/>
  <c r="BY119" i="9" s="1"/>
  <c r="AU115" i="9"/>
  <c r="V115" i="9"/>
  <c r="CC118" i="9"/>
  <c r="CD117" i="9"/>
  <c r="AC122" i="9" l="1"/>
  <c r="BB122" i="9" s="1"/>
  <c r="FV122" i="9"/>
  <c r="FX122" i="9"/>
  <c r="FB122" i="9"/>
  <c r="FC122" i="9" s="1"/>
  <c r="EZ122" i="9"/>
  <c r="FJ123" i="9"/>
  <c r="FR124" i="9"/>
  <c r="FW124" i="9" s="1"/>
  <c r="FG124" i="9"/>
  <c r="FL124" i="9" s="1"/>
  <c r="EV124" i="9"/>
  <c r="FA124" i="9" s="1"/>
  <c r="FS124" i="9"/>
  <c r="FT124" i="9" s="1"/>
  <c r="EW124" i="9"/>
  <c r="EX124" i="9" s="1"/>
  <c r="FH124" i="9"/>
  <c r="FI124" i="9" s="1"/>
  <c r="FK122" i="9"/>
  <c r="FM122" i="9"/>
  <c r="FN122" i="9" s="1"/>
  <c r="EY123" i="9"/>
  <c r="FY121" i="9"/>
  <c r="AD121" i="9"/>
  <c r="BC121" i="9" s="1"/>
  <c r="AP121" i="9"/>
  <c r="FU123" i="9"/>
  <c r="EO122" i="9"/>
  <c r="EQ122" i="9"/>
  <c r="ER121" i="9"/>
  <c r="DU122" i="9"/>
  <c r="AY122" i="9" s="1"/>
  <c r="EC122" i="9"/>
  <c r="AZ122" i="9" s="1"/>
  <c r="CV123" i="9"/>
  <c r="W123" i="9" s="1"/>
  <c r="AA122" i="9"/>
  <c r="Z122" i="9"/>
  <c r="EE122" i="9"/>
  <c r="AB122" i="9" s="1"/>
  <c r="Y122" i="9"/>
  <c r="DM122" i="9"/>
  <c r="AX122" i="9" s="1"/>
  <c r="AK122" i="9"/>
  <c r="BR123" i="9"/>
  <c r="DL123" i="9"/>
  <c r="AK123" i="9" s="1"/>
  <c r="EN123" i="9"/>
  <c r="AJ119" i="9"/>
  <c r="DT123" i="9"/>
  <c r="AL123" i="9" s="1"/>
  <c r="AH116" i="9"/>
  <c r="EB123" i="9"/>
  <c r="EC123" i="9" s="1"/>
  <c r="AZ123" i="9" s="1"/>
  <c r="CM123" i="9"/>
  <c r="AU116" i="9"/>
  <c r="V116" i="9"/>
  <c r="DA123" i="9"/>
  <c r="CE117" i="9"/>
  <c r="CF117" i="9" s="1"/>
  <c r="CG117" i="9" s="1"/>
  <c r="DB121" i="9"/>
  <c r="DC120" i="9"/>
  <c r="DD120" i="9" s="1"/>
  <c r="DE119" i="9"/>
  <c r="AW119" i="9" s="1"/>
  <c r="X119" i="9"/>
  <c r="BW121" i="9"/>
  <c r="BX120" i="9"/>
  <c r="BY120" i="9" s="1"/>
  <c r="CC119" i="9"/>
  <c r="CD118" i="9"/>
  <c r="BJ125" i="9"/>
  <c r="EK124" i="9"/>
  <c r="EP124" i="9" s="1"/>
  <c r="DZ124" i="9"/>
  <c r="EA124" i="9" s="1"/>
  <c r="BP124" i="9"/>
  <c r="BQ124" i="9" s="1"/>
  <c r="EL124" i="9"/>
  <c r="EM124" i="9" s="1"/>
  <c r="DI124" i="9"/>
  <c r="CX124" i="9"/>
  <c r="CS124" i="9"/>
  <c r="BK124" i="9"/>
  <c r="BL124" i="9" s="1"/>
  <c r="AT124" i="9"/>
  <c r="U124" i="9"/>
  <c r="DQ124" i="9"/>
  <c r="DJ124" i="9"/>
  <c r="DK124" i="9" s="1"/>
  <c r="CY124" i="9"/>
  <c r="CZ124" i="9" s="1"/>
  <c r="CT124" i="9"/>
  <c r="CU124" i="9" s="1"/>
  <c r="DY124" i="9"/>
  <c r="DR124" i="9"/>
  <c r="DS124" i="9" s="1"/>
  <c r="BO124" i="9"/>
  <c r="AV122" i="9"/>
  <c r="W122" i="9"/>
  <c r="CI124" i="9"/>
  <c r="CJ124" i="9" s="1"/>
  <c r="CL124" i="9" s="1"/>
  <c r="BV125" i="9"/>
  <c r="AC123" i="9" l="1"/>
  <c r="BB123" i="9" s="1"/>
  <c r="FX123" i="9"/>
  <c r="FV123" i="9"/>
  <c r="EZ123" i="9"/>
  <c r="FB123" i="9"/>
  <c r="FC123" i="9" s="1"/>
  <c r="EY124" i="9"/>
  <c r="FM123" i="9"/>
  <c r="FN123" i="9" s="1"/>
  <c r="FK123" i="9"/>
  <c r="FJ124" i="9"/>
  <c r="FY122" i="9"/>
  <c r="AD122" i="9"/>
  <c r="BC122" i="9" s="1"/>
  <c r="AP122" i="9"/>
  <c r="AO123" i="9"/>
  <c r="FG125" i="9"/>
  <c r="FL125" i="9" s="1"/>
  <c r="FR125" i="9"/>
  <c r="FW125" i="9" s="1"/>
  <c r="EV125" i="9"/>
  <c r="FA125" i="9" s="1"/>
  <c r="FS125" i="9"/>
  <c r="FT125" i="9" s="1"/>
  <c r="FH125" i="9"/>
  <c r="FI125" i="9" s="1"/>
  <c r="EW125" i="9"/>
  <c r="EX125" i="9" s="1"/>
  <c r="FU124" i="9"/>
  <c r="Z123" i="9"/>
  <c r="AI123" i="9"/>
  <c r="DM123" i="9"/>
  <c r="AX123" i="9" s="1"/>
  <c r="ER122" i="9"/>
  <c r="EO123" i="9"/>
  <c r="EQ123" i="9"/>
  <c r="EF122" i="9"/>
  <c r="EG122" i="9" s="1"/>
  <c r="BA122" i="9" s="1"/>
  <c r="ED122" i="9"/>
  <c r="AV123" i="9"/>
  <c r="AA123" i="9"/>
  <c r="EE123" i="9"/>
  <c r="AN122" i="9"/>
  <c r="EB124" i="9"/>
  <c r="AA124" i="9" s="1"/>
  <c r="AM123" i="9"/>
  <c r="Y123" i="9"/>
  <c r="DT124" i="9"/>
  <c r="Z124" i="9" s="1"/>
  <c r="CM124" i="9"/>
  <c r="CV124" i="9"/>
  <c r="AI124" i="9" s="1"/>
  <c r="EN124" i="9"/>
  <c r="AJ120" i="9"/>
  <c r="AH117" i="9"/>
  <c r="DL124" i="9"/>
  <c r="Y124" i="9" s="1"/>
  <c r="DU123" i="9"/>
  <c r="AY123" i="9" s="1"/>
  <c r="BR124" i="9"/>
  <c r="CI125" i="9"/>
  <c r="CJ125" i="9" s="1"/>
  <c r="CL125" i="9" s="1"/>
  <c r="BV126" i="9"/>
  <c r="DA124" i="9"/>
  <c r="BJ126" i="9"/>
  <c r="EK125" i="9"/>
  <c r="EP125" i="9" s="1"/>
  <c r="DZ125" i="9"/>
  <c r="EA125" i="9" s="1"/>
  <c r="BP125" i="9"/>
  <c r="BQ125" i="9" s="1"/>
  <c r="EL125" i="9"/>
  <c r="EM125" i="9" s="1"/>
  <c r="DI125" i="9"/>
  <c r="CX125" i="9"/>
  <c r="CS125" i="9"/>
  <c r="BK125" i="9"/>
  <c r="BL125" i="9" s="1"/>
  <c r="AT125" i="9"/>
  <c r="U125" i="9"/>
  <c r="DQ125" i="9"/>
  <c r="DJ125" i="9"/>
  <c r="DK125" i="9" s="1"/>
  <c r="CY125" i="9"/>
  <c r="CZ125" i="9" s="1"/>
  <c r="CT125" i="9"/>
  <c r="CU125" i="9" s="1"/>
  <c r="DY125" i="9"/>
  <c r="DR125" i="9"/>
  <c r="DS125" i="9" s="1"/>
  <c r="BO125" i="9"/>
  <c r="CC120" i="9"/>
  <c r="CD119" i="9"/>
  <c r="DB122" i="9"/>
  <c r="DC121" i="9"/>
  <c r="DD121" i="9" s="1"/>
  <c r="CE118" i="9"/>
  <c r="CF118" i="9" s="1"/>
  <c r="CG118" i="9" s="1"/>
  <c r="DE120" i="9"/>
  <c r="AW120" i="9" s="1"/>
  <c r="X120" i="9"/>
  <c r="AU117" i="9"/>
  <c r="V117" i="9"/>
  <c r="BW122" i="9"/>
  <c r="BX121" i="9"/>
  <c r="BY121" i="9" s="1"/>
  <c r="FM124" i="9" l="1"/>
  <c r="FN124" i="9" s="1"/>
  <c r="FK124" i="9"/>
  <c r="EY125" i="9"/>
  <c r="AC124" i="9"/>
  <c r="BB124" i="9" s="1"/>
  <c r="FV124" i="9"/>
  <c r="FX124" i="9"/>
  <c r="EZ124" i="9"/>
  <c r="FB124" i="9"/>
  <c r="FC124" i="9" s="1"/>
  <c r="FY123" i="9"/>
  <c r="AD123" i="9"/>
  <c r="BC123" i="9" s="1"/>
  <c r="AP123" i="9"/>
  <c r="AO124" i="9"/>
  <c r="FU125" i="9"/>
  <c r="FG126" i="9"/>
  <c r="FL126" i="9" s="1"/>
  <c r="FR126" i="9"/>
  <c r="FW126" i="9" s="1"/>
  <c r="EV126" i="9"/>
  <c r="FA126" i="9" s="1"/>
  <c r="FS126" i="9"/>
  <c r="FT126" i="9" s="1"/>
  <c r="FH126" i="9"/>
  <c r="FI126" i="9" s="1"/>
  <c r="EW126" i="9"/>
  <c r="EX126" i="9" s="1"/>
  <c r="FJ125" i="9"/>
  <c r="AM124" i="9"/>
  <c r="DU124" i="9"/>
  <c r="AY124" i="9" s="1"/>
  <c r="EO124" i="9"/>
  <c r="EQ124" i="9"/>
  <c r="ER123" i="9"/>
  <c r="EF123" i="9"/>
  <c r="EG123" i="9" s="1"/>
  <c r="BA123" i="9" s="1"/>
  <c r="EC124" i="9"/>
  <c r="AZ124" i="9" s="1"/>
  <c r="ED123" i="9"/>
  <c r="AN123" i="9"/>
  <c r="EE124" i="9"/>
  <c r="AN124" i="9" s="1"/>
  <c r="AB123" i="9"/>
  <c r="W124" i="9"/>
  <c r="AL124" i="9"/>
  <c r="DM124" i="9"/>
  <c r="AX124" i="9" s="1"/>
  <c r="AV124" i="9"/>
  <c r="AH118" i="9"/>
  <c r="DT125" i="9"/>
  <c r="AL125" i="9" s="1"/>
  <c r="AK124" i="9"/>
  <c r="EB125" i="9"/>
  <c r="AM125" i="9" s="1"/>
  <c r="AJ121" i="9"/>
  <c r="BR125" i="9"/>
  <c r="DL125" i="9"/>
  <c r="AK125" i="9" s="1"/>
  <c r="EN125" i="9"/>
  <c r="DA125" i="9"/>
  <c r="BW123" i="9"/>
  <c r="BX122" i="9"/>
  <c r="BY122" i="9" s="1"/>
  <c r="DB123" i="9"/>
  <c r="DC122" i="9"/>
  <c r="DD122" i="9" s="1"/>
  <c r="CV125" i="9"/>
  <c r="AI125" i="9" s="1"/>
  <c r="DE121" i="9"/>
  <c r="AW121" i="9" s="1"/>
  <c r="X121" i="9"/>
  <c r="CM125" i="9"/>
  <c r="CC121" i="9"/>
  <c r="CD120" i="9"/>
  <c r="CI126" i="9"/>
  <c r="CJ126" i="9" s="1"/>
  <c r="CL126" i="9" s="1"/>
  <c r="BV127" i="9"/>
  <c r="AU118" i="9"/>
  <c r="V118" i="9"/>
  <c r="CE119" i="9"/>
  <c r="CF119" i="9" s="1"/>
  <c r="CG119" i="9" s="1"/>
  <c r="BJ127" i="9"/>
  <c r="EK126" i="9"/>
  <c r="EP126" i="9" s="1"/>
  <c r="DZ126" i="9"/>
  <c r="EA126" i="9" s="1"/>
  <c r="BP126" i="9"/>
  <c r="BQ126" i="9" s="1"/>
  <c r="EL126" i="9"/>
  <c r="EM126" i="9" s="1"/>
  <c r="DI126" i="9"/>
  <c r="CX126" i="9"/>
  <c r="CS126" i="9"/>
  <c r="BK126" i="9"/>
  <c r="BL126" i="9" s="1"/>
  <c r="AT126" i="9"/>
  <c r="U126" i="9"/>
  <c r="DQ126" i="9"/>
  <c r="DJ126" i="9"/>
  <c r="DK126" i="9" s="1"/>
  <c r="CY126" i="9"/>
  <c r="CZ126" i="9" s="1"/>
  <c r="CT126" i="9"/>
  <c r="CU126" i="9" s="1"/>
  <c r="DY126" i="9"/>
  <c r="DR126" i="9"/>
  <c r="DS126" i="9" s="1"/>
  <c r="DT126" i="9" s="1"/>
  <c r="BO126" i="9"/>
  <c r="AC125" i="9" l="1"/>
  <c r="BB125" i="9" s="1"/>
  <c r="FX125" i="9"/>
  <c r="FV125" i="9"/>
  <c r="EY126" i="9"/>
  <c r="FM125" i="9"/>
  <c r="FN125" i="9" s="1"/>
  <c r="FK125" i="9"/>
  <c r="FY124" i="9"/>
  <c r="AD124" i="9"/>
  <c r="AP124" i="9"/>
  <c r="AO125" i="9"/>
  <c r="FB125" i="9"/>
  <c r="FC125" i="9" s="1"/>
  <c r="EZ125" i="9"/>
  <c r="FU126" i="9"/>
  <c r="AO126" i="9" s="1"/>
  <c r="FR127" i="9"/>
  <c r="FW127" i="9" s="1"/>
  <c r="FG127" i="9"/>
  <c r="FL127" i="9" s="1"/>
  <c r="EV127" i="9"/>
  <c r="FA127" i="9" s="1"/>
  <c r="FS127" i="9"/>
  <c r="FT127" i="9" s="1"/>
  <c r="EW127" i="9"/>
  <c r="EX127" i="9" s="1"/>
  <c r="FH127" i="9"/>
  <c r="FI127" i="9" s="1"/>
  <c r="FJ126" i="9"/>
  <c r="EE125" i="9"/>
  <c r="AN125" i="9" s="1"/>
  <c r="EO125" i="9"/>
  <c r="EQ125" i="9"/>
  <c r="BC124" i="9"/>
  <c r="ER124" i="9"/>
  <c r="DL126" i="9"/>
  <c r="AK126" i="9" s="1"/>
  <c r="EF124" i="9"/>
  <c r="EG124" i="9" s="1"/>
  <c r="BA124" i="9" s="1"/>
  <c r="ED124" i="9"/>
  <c r="AA125" i="9"/>
  <c r="AB124" i="9"/>
  <c r="DU125" i="9"/>
  <c r="AY125" i="9" s="1"/>
  <c r="Z125" i="9"/>
  <c r="Y125" i="9"/>
  <c r="AH119" i="9"/>
  <c r="BR126" i="9"/>
  <c r="EC125" i="9"/>
  <c r="AZ125" i="9" s="1"/>
  <c r="AL126" i="9"/>
  <c r="AJ122" i="9"/>
  <c r="DM125" i="9"/>
  <c r="AX125" i="9" s="1"/>
  <c r="EB126" i="9"/>
  <c r="EE126" i="9" s="1"/>
  <c r="AU119" i="9"/>
  <c r="V119" i="9"/>
  <c r="DU126" i="9"/>
  <c r="AY126" i="9" s="1"/>
  <c r="Z126" i="9"/>
  <c r="EN126" i="9"/>
  <c r="DA126" i="9"/>
  <c r="BJ128" i="9"/>
  <c r="EK127" i="9"/>
  <c r="EP127" i="9" s="1"/>
  <c r="DZ127" i="9"/>
  <c r="EA127" i="9" s="1"/>
  <c r="BP127" i="9"/>
  <c r="BQ127" i="9" s="1"/>
  <c r="EL127" i="9"/>
  <c r="EM127" i="9" s="1"/>
  <c r="DI127" i="9"/>
  <c r="CX127" i="9"/>
  <c r="CS127" i="9"/>
  <c r="BK127" i="9"/>
  <c r="BL127" i="9" s="1"/>
  <c r="AT127" i="9"/>
  <c r="U127" i="9"/>
  <c r="DQ127" i="9"/>
  <c r="DJ127" i="9"/>
  <c r="DK127" i="9" s="1"/>
  <c r="CY127" i="9"/>
  <c r="CZ127" i="9" s="1"/>
  <c r="CT127" i="9"/>
  <c r="CU127" i="9" s="1"/>
  <c r="DY127" i="9"/>
  <c r="DR127" i="9"/>
  <c r="DS127" i="9" s="1"/>
  <c r="DT127" i="9" s="1"/>
  <c r="BO127" i="9"/>
  <c r="CI127" i="9"/>
  <c r="CJ127" i="9" s="1"/>
  <c r="CL127" i="9" s="1"/>
  <c r="BV128" i="9"/>
  <c r="CC122" i="9"/>
  <c r="CD121" i="9"/>
  <c r="DE122" i="9"/>
  <c r="AW122" i="9" s="1"/>
  <c r="X122" i="9"/>
  <c r="CV126" i="9"/>
  <c r="AI126" i="9" s="1"/>
  <c r="CE120" i="9"/>
  <c r="CF120" i="9" s="1"/>
  <c r="CG120" i="9" s="1"/>
  <c r="AV125" i="9"/>
  <c r="W125" i="9"/>
  <c r="BW124" i="9"/>
  <c r="BX123" i="9"/>
  <c r="BY123" i="9" s="1"/>
  <c r="DB124" i="9"/>
  <c r="DC123" i="9"/>
  <c r="DD123" i="9" s="1"/>
  <c r="CM126" i="9"/>
  <c r="FK126" i="9" l="1"/>
  <c r="FM126" i="9"/>
  <c r="FN126" i="9" s="1"/>
  <c r="AC126" i="9"/>
  <c r="BB126" i="9" s="1"/>
  <c r="FV126" i="9"/>
  <c r="FX126" i="9"/>
  <c r="FJ127" i="9"/>
  <c r="FU127" i="9"/>
  <c r="FR128" i="9"/>
  <c r="FW128" i="9" s="1"/>
  <c r="EV128" i="9"/>
  <c r="FA128" i="9" s="1"/>
  <c r="FG128" i="9"/>
  <c r="FL128" i="9" s="1"/>
  <c r="FS128" i="9"/>
  <c r="FT128" i="9" s="1"/>
  <c r="FH128" i="9"/>
  <c r="FI128" i="9" s="1"/>
  <c r="EW128" i="9"/>
  <c r="EX128" i="9" s="1"/>
  <c r="FY125" i="9"/>
  <c r="AD125" i="9"/>
  <c r="BC125" i="9" s="1"/>
  <c r="AP125" i="9"/>
  <c r="FB126" i="9"/>
  <c r="FC126" i="9" s="1"/>
  <c r="EZ126" i="9"/>
  <c r="EY127" i="9"/>
  <c r="EF125" i="9"/>
  <c r="EG125" i="9" s="1"/>
  <c r="BA125" i="9" s="1"/>
  <c r="ED125" i="9"/>
  <c r="AB125" i="9"/>
  <c r="EO126" i="9"/>
  <c r="EQ126" i="9"/>
  <c r="ER125" i="9"/>
  <c r="DL127" i="9"/>
  <c r="DM127" i="9" s="1"/>
  <c r="AX127" i="9" s="1"/>
  <c r="DM126" i="9"/>
  <c r="AX126" i="9" s="1"/>
  <c r="Y126" i="9"/>
  <c r="EC126" i="9"/>
  <c r="AZ126" i="9" s="1"/>
  <c r="AA126" i="9"/>
  <c r="AM126" i="9"/>
  <c r="AN126" i="9"/>
  <c r="AH120" i="9"/>
  <c r="BR127" i="9"/>
  <c r="AL127" i="9"/>
  <c r="AJ123" i="9"/>
  <c r="AU120" i="9"/>
  <c r="V120" i="9"/>
  <c r="DU127" i="9"/>
  <c r="AY127" i="9" s="1"/>
  <c r="Z127" i="9"/>
  <c r="EN127" i="9"/>
  <c r="DA127" i="9"/>
  <c r="EB127" i="9"/>
  <c r="AM127" i="9" s="1"/>
  <c r="CI128" i="9"/>
  <c r="CJ128" i="9" s="1"/>
  <c r="CL128" i="9" s="1"/>
  <c r="BV129" i="9"/>
  <c r="ED126" i="9"/>
  <c r="AB126" i="9"/>
  <c r="EF126" i="9"/>
  <c r="EG126" i="9" s="1"/>
  <c r="BA126" i="9" s="1"/>
  <c r="CM127" i="9"/>
  <c r="CV127" i="9"/>
  <c r="AI127" i="9" s="1"/>
  <c r="CC123" i="9"/>
  <c r="CD122" i="9"/>
  <c r="DB125" i="9"/>
  <c r="DC124" i="9"/>
  <c r="DD124" i="9" s="1"/>
  <c r="AV126" i="9"/>
  <c r="W126" i="9"/>
  <c r="CE121" i="9"/>
  <c r="CF121" i="9" s="1"/>
  <c r="CG121" i="9" s="1"/>
  <c r="DE123" i="9"/>
  <c r="AW123" i="9" s="1"/>
  <c r="X123" i="9"/>
  <c r="BW125" i="9"/>
  <c r="BX124" i="9"/>
  <c r="BY124" i="9" s="1"/>
  <c r="BJ129" i="9"/>
  <c r="EK128" i="9"/>
  <c r="EP128" i="9" s="1"/>
  <c r="DZ128" i="9"/>
  <c r="EA128" i="9" s="1"/>
  <c r="BP128" i="9"/>
  <c r="BQ128" i="9" s="1"/>
  <c r="EL128" i="9"/>
  <c r="EM128" i="9" s="1"/>
  <c r="DI128" i="9"/>
  <c r="CX128" i="9"/>
  <c r="CS128" i="9"/>
  <c r="BK128" i="9"/>
  <c r="BL128" i="9" s="1"/>
  <c r="AT128" i="9"/>
  <c r="U128" i="9"/>
  <c r="DQ128" i="9"/>
  <c r="DJ128" i="9"/>
  <c r="DK128" i="9" s="1"/>
  <c r="DL128" i="9" s="1"/>
  <c r="CY128" i="9"/>
  <c r="CZ128" i="9" s="1"/>
  <c r="CT128" i="9"/>
  <c r="CU128" i="9" s="1"/>
  <c r="DY128" i="9"/>
  <c r="DR128" i="9"/>
  <c r="DS128" i="9" s="1"/>
  <c r="DT128" i="9" s="1"/>
  <c r="BO128" i="9"/>
  <c r="FU128" i="9" l="1"/>
  <c r="FX128" i="9" s="1"/>
  <c r="AP128" i="9" s="1"/>
  <c r="FY126" i="9"/>
  <c r="AD126" i="9"/>
  <c r="BC126" i="9" s="1"/>
  <c r="AP126" i="9"/>
  <c r="FG129" i="9"/>
  <c r="FL129" i="9" s="1"/>
  <c r="FR129" i="9"/>
  <c r="FW129" i="9" s="1"/>
  <c r="EV129" i="9"/>
  <c r="FA129" i="9" s="1"/>
  <c r="FS129" i="9"/>
  <c r="FT129" i="9" s="1"/>
  <c r="FH129" i="9"/>
  <c r="FI129" i="9" s="1"/>
  <c r="EW129" i="9"/>
  <c r="EX129" i="9" s="1"/>
  <c r="FM127" i="9"/>
  <c r="FN127" i="9" s="1"/>
  <c r="FK127" i="9"/>
  <c r="AC127" i="9"/>
  <c r="BB127" i="9" s="1"/>
  <c r="FX127" i="9"/>
  <c r="FV127" i="9"/>
  <c r="FJ128" i="9"/>
  <c r="EY128" i="9"/>
  <c r="FB127" i="9"/>
  <c r="FC127" i="9" s="1"/>
  <c r="EZ127" i="9"/>
  <c r="AO127" i="9"/>
  <c r="AK127" i="9"/>
  <c r="ER126" i="9"/>
  <c r="EO127" i="9"/>
  <c r="EQ127" i="9"/>
  <c r="Y127" i="9"/>
  <c r="AH121" i="9"/>
  <c r="AK128" i="9"/>
  <c r="AL128" i="9"/>
  <c r="AJ124" i="9"/>
  <c r="EB128" i="9"/>
  <c r="BR128" i="9"/>
  <c r="DM128" i="9"/>
  <c r="AX128" i="9" s="1"/>
  <c r="Y128" i="9"/>
  <c r="CM128" i="9"/>
  <c r="DU128" i="9"/>
  <c r="AY128" i="9" s="1"/>
  <c r="Z128" i="9"/>
  <c r="DA128" i="9"/>
  <c r="AU121" i="9"/>
  <c r="V121" i="9"/>
  <c r="EN128" i="9"/>
  <c r="AV127" i="9"/>
  <c r="W127" i="9"/>
  <c r="EE127" i="9"/>
  <c r="EC127" i="9"/>
  <c r="AZ127" i="9" s="1"/>
  <c r="AA127" i="9"/>
  <c r="BJ130" i="9"/>
  <c r="EK129" i="9"/>
  <c r="EP129" i="9" s="1"/>
  <c r="DZ129" i="9"/>
  <c r="EA129" i="9" s="1"/>
  <c r="BP129" i="9"/>
  <c r="BQ129" i="9" s="1"/>
  <c r="EL129" i="9"/>
  <c r="EM129" i="9" s="1"/>
  <c r="DI129" i="9"/>
  <c r="CX129" i="9"/>
  <c r="CS129" i="9"/>
  <c r="BK129" i="9"/>
  <c r="BL129" i="9" s="1"/>
  <c r="AT129" i="9"/>
  <c r="U129" i="9"/>
  <c r="DQ129" i="9"/>
  <c r="DJ129" i="9"/>
  <c r="DK129" i="9" s="1"/>
  <c r="CY129" i="9"/>
  <c r="CZ129" i="9" s="1"/>
  <c r="CT129" i="9"/>
  <c r="CU129" i="9" s="1"/>
  <c r="DY129" i="9"/>
  <c r="DR129" i="9"/>
  <c r="DS129" i="9" s="1"/>
  <c r="BO129" i="9"/>
  <c r="DB126" i="9"/>
  <c r="DC125" i="9"/>
  <c r="DD125" i="9" s="1"/>
  <c r="CC124" i="9"/>
  <c r="CD123" i="9"/>
  <c r="DE124" i="9"/>
  <c r="AW124" i="9" s="1"/>
  <c r="X124" i="9"/>
  <c r="CE122" i="9"/>
  <c r="CF122" i="9" s="1"/>
  <c r="CG122" i="9" s="1"/>
  <c r="CV128" i="9"/>
  <c r="AI128" i="9" s="1"/>
  <c r="BW126" i="9"/>
  <c r="BX125" i="9"/>
  <c r="BY125" i="9" s="1"/>
  <c r="CI129" i="9"/>
  <c r="CJ129" i="9" s="1"/>
  <c r="CL129" i="9" s="1"/>
  <c r="BV130" i="9"/>
  <c r="AO128" i="9" l="1"/>
  <c r="AC128" i="9"/>
  <c r="BB128" i="9" s="1"/>
  <c r="FV128" i="9"/>
  <c r="FK128" i="9"/>
  <c r="FM128" i="9"/>
  <c r="FN128" i="9" s="1"/>
  <c r="FU129" i="9"/>
  <c r="AO129" i="9" s="1"/>
  <c r="FB128" i="9"/>
  <c r="FC128" i="9" s="1"/>
  <c r="EZ128" i="9"/>
  <c r="FY128" i="9"/>
  <c r="AD128" i="9"/>
  <c r="FJ129" i="9"/>
  <c r="FR130" i="9"/>
  <c r="FW130" i="9" s="1"/>
  <c r="FG130" i="9"/>
  <c r="FL130" i="9" s="1"/>
  <c r="EV130" i="9"/>
  <c r="FA130" i="9" s="1"/>
  <c r="FS130" i="9"/>
  <c r="FT130" i="9" s="1"/>
  <c r="EW130" i="9"/>
  <c r="EX130" i="9" s="1"/>
  <c r="FH130" i="9"/>
  <c r="FI130" i="9" s="1"/>
  <c r="FY127" i="9"/>
  <c r="AD127" i="9"/>
  <c r="BC127" i="9" s="1"/>
  <c r="AP127" i="9"/>
  <c r="EY129" i="9"/>
  <c r="EO128" i="9"/>
  <c r="EQ128" i="9"/>
  <c r="ER127" i="9"/>
  <c r="CM129" i="9"/>
  <c r="DT129" i="9"/>
  <c r="AL129" i="9" s="1"/>
  <c r="AM128" i="9"/>
  <c r="CV129" i="9"/>
  <c r="AI129" i="9" s="1"/>
  <c r="EN129" i="9"/>
  <c r="AH122" i="9"/>
  <c r="AN127" i="9"/>
  <c r="EB129" i="9"/>
  <c r="DL129" i="9"/>
  <c r="Y129" i="9" s="1"/>
  <c r="AJ125" i="9"/>
  <c r="BR129" i="9"/>
  <c r="DA129" i="9"/>
  <c r="CI130" i="9"/>
  <c r="CJ130" i="9" s="1"/>
  <c r="CL130" i="9" s="1"/>
  <c r="BV131" i="9"/>
  <c r="BW127" i="9"/>
  <c r="BX126" i="9"/>
  <c r="BY126" i="9" s="1"/>
  <c r="CE123" i="9"/>
  <c r="CF123" i="9" s="1"/>
  <c r="CG123" i="9" s="1"/>
  <c r="EE128" i="9"/>
  <c r="EC128" i="9"/>
  <c r="AZ128" i="9" s="1"/>
  <c r="AA128" i="9"/>
  <c r="DB127" i="9"/>
  <c r="DC126" i="9"/>
  <c r="DD126" i="9" s="1"/>
  <c r="AU122" i="9"/>
  <c r="V122" i="9"/>
  <c r="AV128" i="9"/>
  <c r="W128" i="9"/>
  <c r="DE125" i="9"/>
  <c r="AW125" i="9" s="1"/>
  <c r="X125" i="9"/>
  <c r="BJ131" i="9"/>
  <c r="EK130" i="9"/>
  <c r="EP130" i="9" s="1"/>
  <c r="DZ130" i="9"/>
  <c r="EA130" i="9" s="1"/>
  <c r="BP130" i="9"/>
  <c r="BQ130" i="9" s="1"/>
  <c r="EL130" i="9"/>
  <c r="EM130" i="9" s="1"/>
  <c r="DI130" i="9"/>
  <c r="CX130" i="9"/>
  <c r="CS130" i="9"/>
  <c r="BK130" i="9"/>
  <c r="BL130" i="9" s="1"/>
  <c r="AT130" i="9"/>
  <c r="U130" i="9"/>
  <c r="DQ130" i="9"/>
  <c r="DJ130" i="9"/>
  <c r="DK130" i="9" s="1"/>
  <c r="CY130" i="9"/>
  <c r="CZ130" i="9" s="1"/>
  <c r="CT130" i="9"/>
  <c r="CU130" i="9" s="1"/>
  <c r="DY130" i="9"/>
  <c r="DR130" i="9"/>
  <c r="DS130" i="9" s="1"/>
  <c r="BO130" i="9"/>
  <c r="CC125" i="9"/>
  <c r="CD124" i="9"/>
  <c r="ED127" i="9"/>
  <c r="AB127" i="9"/>
  <c r="EF127" i="9"/>
  <c r="EG127" i="9" s="1"/>
  <c r="BA127" i="9" s="1"/>
  <c r="FJ130" i="9" l="1"/>
  <c r="FM130" i="9" s="1"/>
  <c r="FN130" i="9" s="1"/>
  <c r="FR131" i="9"/>
  <c r="FW131" i="9" s="1"/>
  <c r="FG131" i="9"/>
  <c r="FL131" i="9" s="1"/>
  <c r="EV131" i="9"/>
  <c r="FA131" i="9" s="1"/>
  <c r="FS131" i="9"/>
  <c r="FT131" i="9" s="1"/>
  <c r="FH131" i="9"/>
  <c r="FI131" i="9" s="1"/>
  <c r="EW131" i="9"/>
  <c r="EX131" i="9" s="1"/>
  <c r="FU130" i="9"/>
  <c r="FB129" i="9"/>
  <c r="FC129" i="9" s="1"/>
  <c r="EZ129" i="9"/>
  <c r="AC129" i="9"/>
  <c r="BB129" i="9" s="1"/>
  <c r="FX129" i="9"/>
  <c r="FV129" i="9"/>
  <c r="EY130" i="9"/>
  <c r="FM129" i="9"/>
  <c r="FN129" i="9" s="1"/>
  <c r="FK129" i="9"/>
  <c r="BC128" i="9"/>
  <c r="ER128" i="9"/>
  <c r="EO129" i="9"/>
  <c r="EQ129" i="9"/>
  <c r="Z129" i="9"/>
  <c r="DU129" i="9"/>
  <c r="AY129" i="9" s="1"/>
  <c r="EC129" i="9"/>
  <c r="AZ129" i="9" s="1"/>
  <c r="EE129" i="9"/>
  <c r="AN129" i="9" s="1"/>
  <c r="AA129" i="9"/>
  <c r="AM129" i="9"/>
  <c r="DM129" i="9"/>
  <c r="AX129" i="9" s="1"/>
  <c r="AV129" i="9"/>
  <c r="W129" i="9"/>
  <c r="AH123" i="9"/>
  <c r="DL130" i="9"/>
  <c r="EN130" i="9"/>
  <c r="DT130" i="9"/>
  <c r="AL130" i="9" s="1"/>
  <c r="AK129" i="9"/>
  <c r="AJ126" i="9"/>
  <c r="AN128" i="9"/>
  <c r="EB130" i="9"/>
  <c r="AA130" i="9" s="1"/>
  <c r="BR130" i="9"/>
  <c r="DA130" i="9"/>
  <c r="AU123" i="9"/>
  <c r="V123" i="9"/>
  <c r="CI131" i="9"/>
  <c r="CJ131" i="9" s="1"/>
  <c r="CL131" i="9" s="1"/>
  <c r="BV132" i="9"/>
  <c r="CC126" i="9"/>
  <c r="CD125" i="9"/>
  <c r="BJ132" i="9"/>
  <c r="EK131" i="9"/>
  <c r="EP131" i="9" s="1"/>
  <c r="DZ131" i="9"/>
  <c r="EA131" i="9" s="1"/>
  <c r="BP131" i="9"/>
  <c r="BQ131" i="9" s="1"/>
  <c r="EL131" i="9"/>
  <c r="EM131" i="9" s="1"/>
  <c r="DI131" i="9"/>
  <c r="CX131" i="9"/>
  <c r="CS131" i="9"/>
  <c r="BK131" i="9"/>
  <c r="BL131" i="9" s="1"/>
  <c r="AT131" i="9"/>
  <c r="U131" i="9"/>
  <c r="DQ131" i="9"/>
  <c r="DJ131" i="9"/>
  <c r="DK131" i="9" s="1"/>
  <c r="CY131" i="9"/>
  <c r="CZ131" i="9" s="1"/>
  <c r="CT131" i="9"/>
  <c r="CU131" i="9" s="1"/>
  <c r="DY131" i="9"/>
  <c r="DR131" i="9"/>
  <c r="DS131" i="9" s="1"/>
  <c r="BO131" i="9"/>
  <c r="BW128" i="9"/>
  <c r="BX127" i="9"/>
  <c r="BY127" i="9" s="1"/>
  <c r="CE124" i="9"/>
  <c r="CF124" i="9" s="1"/>
  <c r="CG124" i="9" s="1"/>
  <c r="DB128" i="9"/>
  <c r="DC127" i="9"/>
  <c r="DD127" i="9" s="1"/>
  <c r="CV130" i="9"/>
  <c r="AI130" i="9" s="1"/>
  <c r="DE126" i="9"/>
  <c r="AW126" i="9" s="1"/>
  <c r="X126" i="9"/>
  <c r="ED128" i="9"/>
  <c r="AB128" i="9"/>
  <c r="EF128" i="9"/>
  <c r="EG128" i="9" s="1"/>
  <c r="BA128" i="9" s="1"/>
  <c r="CM130" i="9"/>
  <c r="FK130" i="9" l="1"/>
  <c r="FB130" i="9"/>
  <c r="FC130" i="9" s="1"/>
  <c r="EZ130" i="9"/>
  <c r="FJ131" i="9"/>
  <c r="FY129" i="9"/>
  <c r="AD129" i="9"/>
  <c r="BC129" i="9" s="1"/>
  <c r="AP129" i="9"/>
  <c r="AC130" i="9"/>
  <c r="BB130" i="9" s="1"/>
  <c r="FV130" i="9"/>
  <c r="FX130" i="9"/>
  <c r="FR132" i="9"/>
  <c r="FW132" i="9" s="1"/>
  <c r="FG132" i="9"/>
  <c r="FL132" i="9" s="1"/>
  <c r="EV132" i="9"/>
  <c r="FA132" i="9" s="1"/>
  <c r="FS132" i="9"/>
  <c r="FT132" i="9" s="1"/>
  <c r="EW132" i="9"/>
  <c r="EX132" i="9" s="1"/>
  <c r="FH132" i="9"/>
  <c r="FI132" i="9" s="1"/>
  <c r="AO130" i="9"/>
  <c r="FU131" i="9"/>
  <c r="AO131" i="9" s="1"/>
  <c r="EY131" i="9"/>
  <c r="ER129" i="9"/>
  <c r="EO130" i="9"/>
  <c r="EQ130" i="9"/>
  <c r="ED129" i="9"/>
  <c r="EF129" i="9"/>
  <c r="EG129" i="9" s="1"/>
  <c r="BA129" i="9" s="1"/>
  <c r="AB129" i="9"/>
  <c r="DT131" i="9"/>
  <c r="EC130" i="9"/>
  <c r="AZ130" i="9" s="1"/>
  <c r="Y130" i="9"/>
  <c r="DU130" i="9"/>
  <c r="AY130" i="9" s="1"/>
  <c r="Z130" i="9"/>
  <c r="DM130" i="9"/>
  <c r="AX130" i="9" s="1"/>
  <c r="AK130" i="9"/>
  <c r="AH124" i="9"/>
  <c r="CV131" i="9"/>
  <c r="AV131" i="9" s="1"/>
  <c r="EN131" i="9"/>
  <c r="CM131" i="9"/>
  <c r="EE130" i="9"/>
  <c r="AB130" i="9" s="1"/>
  <c r="AM130" i="9"/>
  <c r="EB131" i="9"/>
  <c r="EC131" i="9" s="1"/>
  <c r="AZ131" i="9" s="1"/>
  <c r="AJ127" i="9"/>
  <c r="DL131" i="9"/>
  <c r="DM131" i="9" s="1"/>
  <c r="AX131" i="9" s="1"/>
  <c r="BR131" i="9"/>
  <c r="DA131" i="9"/>
  <c r="AU124" i="9"/>
  <c r="V124" i="9"/>
  <c r="DB129" i="9"/>
  <c r="DC128" i="9"/>
  <c r="DD128" i="9" s="1"/>
  <c r="CI132" i="9"/>
  <c r="CJ132" i="9" s="1"/>
  <c r="CL132" i="9" s="1"/>
  <c r="BV133" i="9"/>
  <c r="BW129" i="9"/>
  <c r="BX128" i="9"/>
  <c r="BY128" i="9" s="1"/>
  <c r="DE127" i="9"/>
  <c r="AW127" i="9" s="1"/>
  <c r="X127" i="9"/>
  <c r="BJ133" i="9"/>
  <c r="EK132" i="9"/>
  <c r="EP132" i="9" s="1"/>
  <c r="DZ132" i="9"/>
  <c r="EA132" i="9" s="1"/>
  <c r="BP132" i="9"/>
  <c r="BQ132" i="9" s="1"/>
  <c r="EL132" i="9"/>
  <c r="EM132" i="9" s="1"/>
  <c r="DI132" i="9"/>
  <c r="CX132" i="9"/>
  <c r="CS132" i="9"/>
  <c r="BK132" i="9"/>
  <c r="BL132" i="9" s="1"/>
  <c r="AT132" i="9"/>
  <c r="U132" i="9"/>
  <c r="DQ132" i="9"/>
  <c r="DJ132" i="9"/>
  <c r="DK132" i="9" s="1"/>
  <c r="CY132" i="9"/>
  <c r="CZ132" i="9" s="1"/>
  <c r="CT132" i="9"/>
  <c r="CU132" i="9" s="1"/>
  <c r="DY132" i="9"/>
  <c r="DR132" i="9"/>
  <c r="DS132" i="9" s="1"/>
  <c r="BO132" i="9"/>
  <c r="CC127" i="9"/>
  <c r="CD126" i="9"/>
  <c r="AV130" i="9"/>
  <c r="W130" i="9"/>
  <c r="CE125" i="9"/>
  <c r="CF125" i="9" s="1"/>
  <c r="CG125" i="9" s="1"/>
  <c r="FG133" i="9" l="1"/>
  <c r="FL133" i="9" s="1"/>
  <c r="FR133" i="9"/>
  <c r="FW133" i="9" s="1"/>
  <c r="EV133" i="9"/>
  <c r="FA133" i="9" s="1"/>
  <c r="FS133" i="9"/>
  <c r="FT133" i="9" s="1"/>
  <c r="FH133" i="9"/>
  <c r="FI133" i="9" s="1"/>
  <c r="EW133" i="9"/>
  <c r="EX133" i="9" s="1"/>
  <c r="FM131" i="9"/>
  <c r="FN131" i="9" s="1"/>
  <c r="FK131" i="9"/>
  <c r="AC131" i="9"/>
  <c r="BB131" i="9" s="1"/>
  <c r="FX131" i="9"/>
  <c r="FV131" i="9"/>
  <c r="FY130" i="9"/>
  <c r="AD130" i="9"/>
  <c r="BC130" i="9" s="1"/>
  <c r="AP130" i="9"/>
  <c r="FU132" i="9"/>
  <c r="AO132" i="9" s="1"/>
  <c r="FB131" i="9"/>
  <c r="FC131" i="9" s="1"/>
  <c r="EZ131" i="9"/>
  <c r="FJ132" i="9"/>
  <c r="EY132" i="9"/>
  <c r="ED130" i="9"/>
  <c r="W131" i="9"/>
  <c r="EO131" i="9"/>
  <c r="EQ131" i="9"/>
  <c r="ER130" i="9"/>
  <c r="Z131" i="9"/>
  <c r="AL131" i="9"/>
  <c r="EF130" i="9"/>
  <c r="EG130" i="9" s="1"/>
  <c r="BA130" i="9" s="1"/>
  <c r="DU131" i="9"/>
  <c r="AY131" i="9" s="1"/>
  <c r="AA131" i="9"/>
  <c r="DT132" i="9"/>
  <c r="AL132" i="9" s="1"/>
  <c r="EE131" i="9"/>
  <c r="AM131" i="9"/>
  <c r="EN132" i="9"/>
  <c r="DL132" i="9"/>
  <c r="DM132" i="9" s="1"/>
  <c r="AX132" i="9" s="1"/>
  <c r="EB132" i="9"/>
  <c r="AM132" i="9" s="1"/>
  <c r="CM132" i="9"/>
  <c r="CV132" i="9"/>
  <c r="W132" i="9" s="1"/>
  <c r="Y131" i="9"/>
  <c r="AI131" i="9"/>
  <c r="AK131" i="9"/>
  <c r="AJ128" i="9"/>
  <c r="AN130" i="9"/>
  <c r="BR132" i="9"/>
  <c r="AH125" i="9"/>
  <c r="DA132" i="9"/>
  <c r="DE128" i="9"/>
  <c r="AW128" i="9" s="1"/>
  <c r="X128" i="9"/>
  <c r="CC128" i="9"/>
  <c r="CD127" i="9"/>
  <c r="CE126" i="9"/>
  <c r="CF126" i="9" s="1"/>
  <c r="CG126" i="9" s="1"/>
  <c r="BJ134" i="9"/>
  <c r="EK133" i="9"/>
  <c r="EP133" i="9" s="1"/>
  <c r="DZ133" i="9"/>
  <c r="EA133" i="9" s="1"/>
  <c r="BP133" i="9"/>
  <c r="BQ133" i="9" s="1"/>
  <c r="EL133" i="9"/>
  <c r="EM133" i="9" s="1"/>
  <c r="DI133" i="9"/>
  <c r="CX133" i="9"/>
  <c r="CS133" i="9"/>
  <c r="BK133" i="9"/>
  <c r="BL133" i="9" s="1"/>
  <c r="AT133" i="9"/>
  <c r="U133" i="9"/>
  <c r="DQ133" i="9"/>
  <c r="DJ133" i="9"/>
  <c r="DK133" i="9" s="1"/>
  <c r="CY133" i="9"/>
  <c r="CZ133" i="9" s="1"/>
  <c r="CT133" i="9"/>
  <c r="CU133" i="9" s="1"/>
  <c r="DY133" i="9"/>
  <c r="DR133" i="9"/>
  <c r="DS133" i="9" s="1"/>
  <c r="BO133" i="9"/>
  <c r="CI133" i="9"/>
  <c r="CJ133" i="9" s="1"/>
  <c r="CL133" i="9" s="1"/>
  <c r="BV134" i="9"/>
  <c r="AU125" i="9"/>
  <c r="V125" i="9"/>
  <c r="BW130" i="9"/>
  <c r="BX129" i="9"/>
  <c r="BY129" i="9" s="1"/>
  <c r="DB130" i="9"/>
  <c r="DC129" i="9"/>
  <c r="DD129" i="9" s="1"/>
  <c r="FU133" i="9" l="1"/>
  <c r="AC133" i="9" s="1"/>
  <c r="EZ132" i="9"/>
  <c r="FB132" i="9"/>
  <c r="FC132" i="9" s="1"/>
  <c r="FR134" i="9"/>
  <c r="FW134" i="9" s="1"/>
  <c r="FG134" i="9"/>
  <c r="FL134" i="9" s="1"/>
  <c r="EV134" i="9"/>
  <c r="FA134" i="9" s="1"/>
  <c r="FS134" i="9"/>
  <c r="FT134" i="9" s="1"/>
  <c r="EW134" i="9"/>
  <c r="EX134" i="9" s="1"/>
  <c r="FH134" i="9"/>
  <c r="FI134" i="9" s="1"/>
  <c r="FJ133" i="9"/>
  <c r="AC132" i="9"/>
  <c r="BB132" i="9" s="1"/>
  <c r="FV132" i="9"/>
  <c r="FX132" i="9"/>
  <c r="FK132" i="9"/>
  <c r="FM132" i="9"/>
  <c r="FN132" i="9" s="1"/>
  <c r="FY131" i="9"/>
  <c r="AD131" i="9"/>
  <c r="AP131" i="9"/>
  <c r="EY133" i="9"/>
  <c r="ER131" i="9"/>
  <c r="BC131" i="9"/>
  <c r="AV132" i="9"/>
  <c r="EO132" i="9"/>
  <c r="EQ132" i="9"/>
  <c r="AI132" i="9"/>
  <c r="AB131" i="9"/>
  <c r="Y132" i="9"/>
  <c r="ED131" i="9"/>
  <c r="AN131" i="9"/>
  <c r="DU132" i="9"/>
  <c r="AY132" i="9" s="1"/>
  <c r="AK132" i="9"/>
  <c r="EF131" i="9"/>
  <c r="EG131" i="9" s="1"/>
  <c r="BA131" i="9" s="1"/>
  <c r="EE132" i="9"/>
  <c r="AN132" i="9" s="1"/>
  <c r="Z132" i="9"/>
  <c r="EC132" i="9"/>
  <c r="AZ132" i="9" s="1"/>
  <c r="AA132" i="9"/>
  <c r="EB133" i="9"/>
  <c r="EE133" i="9" s="1"/>
  <c r="AN133" i="9" s="1"/>
  <c r="AH126" i="9"/>
  <c r="AJ129" i="9"/>
  <c r="AU126" i="9"/>
  <c r="V126" i="9"/>
  <c r="BR133" i="9"/>
  <c r="DA133" i="9"/>
  <c r="DT133" i="9"/>
  <c r="AL133" i="9" s="1"/>
  <c r="DL133" i="9"/>
  <c r="AK133" i="9" s="1"/>
  <c r="EN133" i="9"/>
  <c r="DB131" i="9"/>
  <c r="DC130" i="9"/>
  <c r="DD130" i="9" s="1"/>
  <c r="CI134" i="9"/>
  <c r="CJ134" i="9" s="1"/>
  <c r="CL134" i="9" s="1"/>
  <c r="BV135" i="9"/>
  <c r="CM133" i="9"/>
  <c r="CV133" i="9"/>
  <c r="AI133" i="9" s="1"/>
  <c r="CC129" i="9"/>
  <c r="CD128" i="9"/>
  <c r="DE129" i="9"/>
  <c r="AW129" i="9" s="1"/>
  <c r="X129" i="9"/>
  <c r="BW131" i="9"/>
  <c r="BX130" i="9"/>
  <c r="BY130" i="9" s="1"/>
  <c r="CE127" i="9"/>
  <c r="CF127" i="9" s="1"/>
  <c r="CG127" i="9" s="1"/>
  <c r="BJ135" i="9"/>
  <c r="EK134" i="9"/>
  <c r="EP134" i="9" s="1"/>
  <c r="DZ134" i="9"/>
  <c r="EA134" i="9" s="1"/>
  <c r="BP134" i="9"/>
  <c r="BQ134" i="9" s="1"/>
  <c r="EL134" i="9"/>
  <c r="EM134" i="9" s="1"/>
  <c r="DI134" i="9"/>
  <c r="CX134" i="9"/>
  <c r="CS134" i="9"/>
  <c r="BK134" i="9"/>
  <c r="BL134" i="9" s="1"/>
  <c r="AT134" i="9"/>
  <c r="U134" i="9"/>
  <c r="DQ134" i="9"/>
  <c r="DJ134" i="9"/>
  <c r="DK134" i="9" s="1"/>
  <c r="CY134" i="9"/>
  <c r="CZ134" i="9" s="1"/>
  <c r="CT134" i="9"/>
  <c r="CU134" i="9" s="1"/>
  <c r="DY134" i="9"/>
  <c r="DR134" i="9"/>
  <c r="DS134" i="9" s="1"/>
  <c r="BO134" i="9"/>
  <c r="AO133" i="9" l="1"/>
  <c r="FX133" i="9"/>
  <c r="AP133" i="9" s="1"/>
  <c r="FV133" i="9"/>
  <c r="FU134" i="9"/>
  <c r="AO134" i="9" s="1"/>
  <c r="EY134" i="9"/>
  <c r="FR135" i="9"/>
  <c r="FW135" i="9" s="1"/>
  <c r="FG135" i="9"/>
  <c r="FL135" i="9" s="1"/>
  <c r="EV135" i="9"/>
  <c r="FA135" i="9" s="1"/>
  <c r="FS135" i="9"/>
  <c r="FT135" i="9" s="1"/>
  <c r="EW135" i="9"/>
  <c r="EX135" i="9" s="1"/>
  <c r="FH135" i="9"/>
  <c r="FI135" i="9" s="1"/>
  <c r="FB133" i="9"/>
  <c r="FC133" i="9" s="1"/>
  <c r="EZ133" i="9"/>
  <c r="FY132" i="9"/>
  <c r="AD132" i="9"/>
  <c r="BC132" i="9" s="1"/>
  <c r="AP132" i="9"/>
  <c r="FJ134" i="9"/>
  <c r="FM133" i="9"/>
  <c r="FN133" i="9" s="1"/>
  <c r="FK133" i="9"/>
  <c r="AA133" i="9"/>
  <c r="EO133" i="9"/>
  <c r="EQ133" i="9"/>
  <c r="BB133" i="9"/>
  <c r="ER132" i="9"/>
  <c r="ED132" i="9"/>
  <c r="EF132" i="9"/>
  <c r="EG132" i="9" s="1"/>
  <c r="BA132" i="9" s="1"/>
  <c r="EC133" i="9"/>
  <c r="AZ133" i="9" s="1"/>
  <c r="AB132" i="9"/>
  <c r="AM133" i="9"/>
  <c r="DT134" i="9"/>
  <c r="EB134" i="9"/>
  <c r="AM134" i="9" s="1"/>
  <c r="AH127" i="9"/>
  <c r="DL134" i="9"/>
  <c r="BR134" i="9"/>
  <c r="CM134" i="9"/>
  <c r="CV134" i="9"/>
  <c r="EN134" i="9"/>
  <c r="AJ130" i="9"/>
  <c r="DA134" i="9"/>
  <c r="BJ136" i="9"/>
  <c r="EK135" i="9"/>
  <c r="EP135" i="9" s="1"/>
  <c r="DZ135" i="9"/>
  <c r="EA135" i="9" s="1"/>
  <c r="BP135" i="9"/>
  <c r="BQ135" i="9" s="1"/>
  <c r="EL135" i="9"/>
  <c r="EM135" i="9" s="1"/>
  <c r="DI135" i="9"/>
  <c r="CX135" i="9"/>
  <c r="CS135" i="9"/>
  <c r="BK135" i="9"/>
  <c r="BL135" i="9" s="1"/>
  <c r="AT135" i="9"/>
  <c r="U135" i="9"/>
  <c r="DQ135" i="9"/>
  <c r="DJ135" i="9"/>
  <c r="DK135" i="9" s="1"/>
  <c r="CY135" i="9"/>
  <c r="CZ135" i="9" s="1"/>
  <c r="CT135" i="9"/>
  <c r="CU135" i="9" s="1"/>
  <c r="DY135" i="9"/>
  <c r="DR135" i="9"/>
  <c r="DS135" i="9" s="1"/>
  <c r="BO135" i="9"/>
  <c r="BW132" i="9"/>
  <c r="BX131" i="9"/>
  <c r="BY131" i="9" s="1"/>
  <c r="CE128" i="9"/>
  <c r="CF128" i="9" s="1"/>
  <c r="CG128" i="9" s="1"/>
  <c r="AV133" i="9"/>
  <c r="W133" i="9"/>
  <c r="DU133" i="9"/>
  <c r="AY133" i="9" s="1"/>
  <c r="Z133" i="9"/>
  <c r="DM133" i="9"/>
  <c r="AX133" i="9" s="1"/>
  <c r="Y133" i="9"/>
  <c r="CI135" i="9"/>
  <c r="CJ135" i="9" s="1"/>
  <c r="CL135" i="9" s="1"/>
  <c r="BV136" i="9"/>
  <c r="DB132" i="9"/>
  <c r="DC131" i="9"/>
  <c r="DD131" i="9" s="1"/>
  <c r="AU127" i="9"/>
  <c r="V127" i="9"/>
  <c r="CC130" i="9"/>
  <c r="CD129" i="9"/>
  <c r="DE130" i="9"/>
  <c r="AW130" i="9" s="1"/>
  <c r="X130" i="9"/>
  <c r="ED133" i="9"/>
  <c r="AB133" i="9"/>
  <c r="EF133" i="9"/>
  <c r="EG133" i="9" s="1"/>
  <c r="BA133" i="9" s="1"/>
  <c r="AD133" i="9" l="1"/>
  <c r="FY133" i="9"/>
  <c r="EY135" i="9"/>
  <c r="EZ135" i="9" s="1"/>
  <c r="EZ134" i="9"/>
  <c r="FB134" i="9"/>
  <c r="FC134" i="9" s="1"/>
  <c r="FJ135" i="9"/>
  <c r="FB135" i="9"/>
  <c r="FC135" i="9" s="1"/>
  <c r="AC134" i="9"/>
  <c r="FV134" i="9"/>
  <c r="FX134" i="9"/>
  <c r="FR136" i="9"/>
  <c r="FW136" i="9" s="1"/>
  <c r="EV136" i="9"/>
  <c r="FA136" i="9" s="1"/>
  <c r="FG136" i="9"/>
  <c r="FL136" i="9" s="1"/>
  <c r="FS136" i="9"/>
  <c r="FT136" i="9" s="1"/>
  <c r="FH136" i="9"/>
  <c r="FI136" i="9" s="1"/>
  <c r="EW136" i="9"/>
  <c r="EX136" i="9" s="1"/>
  <c r="FK134" i="9"/>
  <c r="FM134" i="9"/>
  <c r="FN134" i="9" s="1"/>
  <c r="FU135" i="9"/>
  <c r="AO135" i="9" s="1"/>
  <c r="BC133" i="9"/>
  <c r="ER133" i="9"/>
  <c r="EO134" i="9"/>
  <c r="EQ134" i="9"/>
  <c r="BB134" i="9"/>
  <c r="DT135" i="9"/>
  <c r="AL135" i="9" s="1"/>
  <c r="Z134" i="9"/>
  <c r="EE134" i="9"/>
  <c r="EC134" i="9"/>
  <c r="AZ134" i="9" s="1"/>
  <c r="DU134" i="9"/>
  <c r="AY134" i="9" s="1"/>
  <c r="CM135" i="9"/>
  <c r="AV134" i="9"/>
  <c r="DM134" i="9"/>
  <c r="AX134" i="9" s="1"/>
  <c r="AI134" i="9"/>
  <c r="AA134" i="9"/>
  <c r="W134" i="9"/>
  <c r="Y134" i="9"/>
  <c r="AK134" i="9"/>
  <c r="AL134" i="9"/>
  <c r="DL135" i="9"/>
  <c r="BR135" i="9"/>
  <c r="AH128" i="9"/>
  <c r="CV135" i="9"/>
  <c r="AI135" i="9" s="1"/>
  <c r="EN135" i="9"/>
  <c r="AJ131" i="9"/>
  <c r="EB135" i="9"/>
  <c r="AM135" i="9" s="1"/>
  <c r="DA135" i="9"/>
  <c r="AU128" i="9"/>
  <c r="V128" i="9"/>
  <c r="CE129" i="9"/>
  <c r="CF129" i="9" s="1"/>
  <c r="CG129" i="9" s="1"/>
  <c r="DB133" i="9"/>
  <c r="DC132" i="9"/>
  <c r="DD132" i="9" s="1"/>
  <c r="DE131" i="9"/>
  <c r="AW131" i="9" s="1"/>
  <c r="X131" i="9"/>
  <c r="BW133" i="9"/>
  <c r="BX132" i="9"/>
  <c r="BY132" i="9" s="1"/>
  <c r="CC131" i="9"/>
  <c r="CD130" i="9"/>
  <c r="CI136" i="9"/>
  <c r="CJ136" i="9" s="1"/>
  <c r="CL136" i="9" s="1"/>
  <c r="BV137" i="9"/>
  <c r="BJ137" i="9"/>
  <c r="EK136" i="9"/>
  <c r="EP136" i="9" s="1"/>
  <c r="DZ136" i="9"/>
  <c r="EA136" i="9" s="1"/>
  <c r="BP136" i="9"/>
  <c r="BQ136" i="9" s="1"/>
  <c r="EL136" i="9"/>
  <c r="EM136" i="9" s="1"/>
  <c r="DI136" i="9"/>
  <c r="CX136" i="9"/>
  <c r="CS136" i="9"/>
  <c r="BK136" i="9"/>
  <c r="BL136" i="9" s="1"/>
  <c r="AT136" i="9"/>
  <c r="U136" i="9"/>
  <c r="DQ136" i="9"/>
  <c r="DJ136" i="9"/>
  <c r="DK136" i="9" s="1"/>
  <c r="CY136" i="9"/>
  <c r="CZ136" i="9" s="1"/>
  <c r="CT136" i="9"/>
  <c r="CU136" i="9" s="1"/>
  <c r="DY136" i="9"/>
  <c r="DR136" i="9"/>
  <c r="DS136" i="9" s="1"/>
  <c r="BO136" i="9"/>
  <c r="FY134" i="9" l="1"/>
  <c r="AD134" i="9"/>
  <c r="AP134" i="9"/>
  <c r="FU136" i="9"/>
  <c r="AO136" i="9" s="1"/>
  <c r="AC135" i="9"/>
  <c r="BB135" i="9" s="1"/>
  <c r="FX135" i="9"/>
  <c r="FV135" i="9"/>
  <c r="FJ136" i="9"/>
  <c r="FK135" i="9"/>
  <c r="FM135" i="9"/>
  <c r="FN135" i="9" s="1"/>
  <c r="FR137" i="9"/>
  <c r="FW137" i="9" s="1"/>
  <c r="FG137" i="9"/>
  <c r="FL137" i="9" s="1"/>
  <c r="EV137" i="9"/>
  <c r="FA137" i="9" s="1"/>
  <c r="FS137" i="9"/>
  <c r="FT137" i="9" s="1"/>
  <c r="FH137" i="9"/>
  <c r="FI137" i="9" s="1"/>
  <c r="EW137" i="9"/>
  <c r="EX137" i="9" s="1"/>
  <c r="EY136" i="9"/>
  <c r="EO135" i="9"/>
  <c r="EQ135" i="9"/>
  <c r="BC134" i="9"/>
  <c r="ER134" i="9"/>
  <c r="Z135" i="9"/>
  <c r="AB134" i="9"/>
  <c r="DU135" i="9"/>
  <c r="AY135" i="9" s="1"/>
  <c r="EF134" i="9"/>
  <c r="EG134" i="9" s="1"/>
  <c r="BA134" i="9" s="1"/>
  <c r="AN134" i="9"/>
  <c r="ED134" i="9"/>
  <c r="CV136" i="9"/>
  <c r="EE135" i="9"/>
  <c r="AV135" i="9"/>
  <c r="DM135" i="9"/>
  <c r="AX135" i="9" s="1"/>
  <c r="EC135" i="9"/>
  <c r="AZ135" i="9" s="1"/>
  <c r="AA135" i="9"/>
  <c r="W135" i="9"/>
  <c r="Y135" i="9"/>
  <c r="AK135" i="9"/>
  <c r="AH129" i="9"/>
  <c r="AJ132" i="9"/>
  <c r="EN136" i="9"/>
  <c r="DA136" i="9"/>
  <c r="AU129" i="9"/>
  <c r="V129" i="9"/>
  <c r="DT136" i="9"/>
  <c r="AL136" i="9" s="1"/>
  <c r="EB136" i="9"/>
  <c r="AM136" i="9" s="1"/>
  <c r="CE130" i="9"/>
  <c r="CF130" i="9" s="1"/>
  <c r="CG130" i="9" s="1"/>
  <c r="BW134" i="9"/>
  <c r="BX133" i="9"/>
  <c r="BY133" i="9" s="1"/>
  <c r="DL136" i="9"/>
  <c r="AK136" i="9" s="1"/>
  <c r="BR136" i="9"/>
  <c r="BJ138" i="9"/>
  <c r="EK137" i="9"/>
  <c r="EP137" i="9" s="1"/>
  <c r="DZ137" i="9"/>
  <c r="EA137" i="9" s="1"/>
  <c r="BP137" i="9"/>
  <c r="BQ137" i="9" s="1"/>
  <c r="EL137" i="9"/>
  <c r="EM137" i="9" s="1"/>
  <c r="DI137" i="9"/>
  <c r="CX137" i="9"/>
  <c r="CS137" i="9"/>
  <c r="BK137" i="9"/>
  <c r="BL137" i="9" s="1"/>
  <c r="AT137" i="9"/>
  <c r="U137" i="9"/>
  <c r="DQ137" i="9"/>
  <c r="DJ137" i="9"/>
  <c r="DK137" i="9" s="1"/>
  <c r="CY137" i="9"/>
  <c r="CZ137" i="9" s="1"/>
  <c r="CT137" i="9"/>
  <c r="CU137" i="9" s="1"/>
  <c r="DY137" i="9"/>
  <c r="DR137" i="9"/>
  <c r="DS137" i="9" s="1"/>
  <c r="BO137" i="9"/>
  <c r="DB134" i="9"/>
  <c r="DC133" i="9"/>
  <c r="DD133" i="9" s="1"/>
  <c r="CM136" i="9"/>
  <c r="CI137" i="9"/>
  <c r="CJ137" i="9" s="1"/>
  <c r="CL137" i="9" s="1"/>
  <c r="BV138" i="9"/>
  <c r="DE132" i="9"/>
  <c r="AW132" i="9" s="1"/>
  <c r="X132" i="9"/>
  <c r="CC132" i="9"/>
  <c r="CD131" i="9"/>
  <c r="FR138" i="9" l="1"/>
  <c r="FW138" i="9" s="1"/>
  <c r="FG138" i="9"/>
  <c r="FL138" i="9" s="1"/>
  <c r="EV138" i="9"/>
  <c r="FA138" i="9" s="1"/>
  <c r="FS138" i="9"/>
  <c r="FT138" i="9" s="1"/>
  <c r="FH138" i="9"/>
  <c r="FI138" i="9" s="1"/>
  <c r="EW138" i="9"/>
  <c r="EX138" i="9" s="1"/>
  <c r="FY135" i="9"/>
  <c r="AD135" i="9"/>
  <c r="BC135" i="9" s="1"/>
  <c r="AP135" i="9"/>
  <c r="EY137" i="9"/>
  <c r="FB136" i="9"/>
  <c r="FC136" i="9" s="1"/>
  <c r="EZ136" i="9"/>
  <c r="FK136" i="9"/>
  <c r="FM136" i="9"/>
  <c r="FN136" i="9" s="1"/>
  <c r="AC136" i="9"/>
  <c r="BB136" i="9" s="1"/>
  <c r="FV136" i="9"/>
  <c r="FX136" i="9"/>
  <c r="FJ137" i="9"/>
  <c r="FU137" i="9"/>
  <c r="ER135" i="9"/>
  <c r="EO136" i="9"/>
  <c r="EQ136" i="9"/>
  <c r="AN135" i="9"/>
  <c r="AB135" i="9"/>
  <c r="EF135" i="9"/>
  <c r="EG135" i="9" s="1"/>
  <c r="BA135" i="9" s="1"/>
  <c r="ED135" i="9"/>
  <c r="AV136" i="9"/>
  <c r="W136" i="9"/>
  <c r="AI136" i="9"/>
  <c r="CM137" i="9"/>
  <c r="EN137" i="9"/>
  <c r="DT137" i="9"/>
  <c r="DU137" i="9" s="1"/>
  <c r="AY137" i="9" s="1"/>
  <c r="CV137" i="9"/>
  <c r="AI137" i="9" s="1"/>
  <c r="BR137" i="9"/>
  <c r="DL137" i="9"/>
  <c r="EB137" i="9"/>
  <c r="EC137" i="9" s="1"/>
  <c r="AZ137" i="9" s="1"/>
  <c r="AH130" i="9"/>
  <c r="AJ133" i="9"/>
  <c r="DA137" i="9"/>
  <c r="CC133" i="9"/>
  <c r="CD132" i="9"/>
  <c r="CE131" i="9"/>
  <c r="CF131" i="9" s="1"/>
  <c r="CG131" i="9" s="1"/>
  <c r="DM136" i="9"/>
  <c r="AX136" i="9" s="1"/>
  <c r="Y136" i="9"/>
  <c r="DU136" i="9"/>
  <c r="AY136" i="9" s="1"/>
  <c r="Z136" i="9"/>
  <c r="DB135" i="9"/>
  <c r="DC134" i="9"/>
  <c r="DD134" i="9" s="1"/>
  <c r="AU130" i="9"/>
  <c r="V130" i="9"/>
  <c r="EE136" i="9"/>
  <c r="EC136" i="9"/>
  <c r="AZ136" i="9" s="1"/>
  <c r="AA136" i="9"/>
  <c r="CI138" i="9"/>
  <c r="CJ138" i="9" s="1"/>
  <c r="CL138" i="9" s="1"/>
  <c r="BV139" i="9"/>
  <c r="DE133" i="9"/>
  <c r="AW133" i="9" s="1"/>
  <c r="X133" i="9"/>
  <c r="BJ139" i="9"/>
  <c r="EK138" i="9"/>
  <c r="EP138" i="9" s="1"/>
  <c r="DZ138" i="9"/>
  <c r="EA138" i="9" s="1"/>
  <c r="BP138" i="9"/>
  <c r="BQ138" i="9" s="1"/>
  <c r="EL138" i="9"/>
  <c r="EM138" i="9" s="1"/>
  <c r="DI138" i="9"/>
  <c r="CX138" i="9"/>
  <c r="CS138" i="9"/>
  <c r="BK138" i="9"/>
  <c r="BL138" i="9" s="1"/>
  <c r="AT138" i="9"/>
  <c r="U138" i="9"/>
  <c r="DQ138" i="9"/>
  <c r="DJ138" i="9"/>
  <c r="DK138" i="9" s="1"/>
  <c r="CY138" i="9"/>
  <c r="CZ138" i="9" s="1"/>
  <c r="CT138" i="9"/>
  <c r="CU138" i="9" s="1"/>
  <c r="DY138" i="9"/>
  <c r="DR138" i="9"/>
  <c r="DS138" i="9" s="1"/>
  <c r="BO138" i="9"/>
  <c r="BW135" i="9"/>
  <c r="BX134" i="9"/>
  <c r="BY134" i="9" s="1"/>
  <c r="FR139" i="9" l="1"/>
  <c r="FW139" i="9" s="1"/>
  <c r="FG139" i="9"/>
  <c r="FL139" i="9" s="1"/>
  <c r="EV139" i="9"/>
  <c r="FA139" i="9" s="1"/>
  <c r="FS139" i="9"/>
  <c r="FT139" i="9" s="1"/>
  <c r="FH139" i="9"/>
  <c r="FI139" i="9" s="1"/>
  <c r="EW139" i="9"/>
  <c r="EX139" i="9" s="1"/>
  <c r="AC137" i="9"/>
  <c r="FX137" i="9"/>
  <c r="FV137" i="9"/>
  <c r="AO137" i="9"/>
  <c r="FJ138" i="9"/>
  <c r="FB137" i="9"/>
  <c r="FC137" i="9" s="1"/>
  <c r="EZ137" i="9"/>
  <c r="EY138" i="9"/>
  <c r="FY136" i="9"/>
  <c r="AD136" i="9"/>
  <c r="AP136" i="9"/>
  <c r="FK137" i="9"/>
  <c r="FM137" i="9"/>
  <c r="FN137" i="9" s="1"/>
  <c r="FU138" i="9"/>
  <c r="DL138" i="9"/>
  <c r="DM138" i="9" s="1"/>
  <c r="AX138" i="9" s="1"/>
  <c r="AL137" i="9"/>
  <c r="AV137" i="9"/>
  <c r="AM137" i="9"/>
  <c r="EO137" i="9"/>
  <c r="EQ137" i="9"/>
  <c r="BB137" i="9"/>
  <c r="BC136" i="9"/>
  <c r="ER136" i="9"/>
  <c r="DT138" i="9"/>
  <c r="DU138" i="9" s="1"/>
  <c r="AY138" i="9" s="1"/>
  <c r="W137" i="9"/>
  <c r="EE137" i="9"/>
  <c r="AN137" i="9" s="1"/>
  <c r="AA137" i="9"/>
  <c r="Z137" i="9"/>
  <c r="Y137" i="9"/>
  <c r="DM137" i="9"/>
  <c r="AX137" i="9" s="1"/>
  <c r="AK137" i="9"/>
  <c r="AH131" i="9"/>
  <c r="AN136" i="9"/>
  <c r="EB138" i="9"/>
  <c r="EC138" i="9" s="1"/>
  <c r="AZ138" i="9" s="1"/>
  <c r="AJ134" i="9"/>
  <c r="BR138" i="9"/>
  <c r="CM138" i="9"/>
  <c r="DA138" i="9"/>
  <c r="EN138" i="9"/>
  <c r="BJ140" i="9"/>
  <c r="EK139" i="9"/>
  <c r="EP139" i="9" s="1"/>
  <c r="DZ139" i="9"/>
  <c r="EA139" i="9" s="1"/>
  <c r="BP139" i="9"/>
  <c r="BQ139" i="9" s="1"/>
  <c r="EL139" i="9"/>
  <c r="EM139" i="9" s="1"/>
  <c r="DI139" i="9"/>
  <c r="CX139" i="9"/>
  <c r="CS139" i="9"/>
  <c r="BK139" i="9"/>
  <c r="BL139" i="9" s="1"/>
  <c r="AT139" i="9"/>
  <c r="U139" i="9"/>
  <c r="DQ139" i="9"/>
  <c r="DJ139" i="9"/>
  <c r="DK139" i="9" s="1"/>
  <c r="CY139" i="9"/>
  <c r="CZ139" i="9" s="1"/>
  <c r="CT139" i="9"/>
  <c r="CU139" i="9" s="1"/>
  <c r="DY139" i="9"/>
  <c r="DR139" i="9"/>
  <c r="DS139" i="9" s="1"/>
  <c r="BO139" i="9"/>
  <c r="ED136" i="9"/>
  <c r="AB136" i="9"/>
  <c r="EF136" i="9"/>
  <c r="EG136" i="9" s="1"/>
  <c r="BA136" i="9" s="1"/>
  <c r="DB136" i="9"/>
  <c r="DC135" i="9"/>
  <c r="DD135" i="9" s="1"/>
  <c r="CV138" i="9"/>
  <c r="AI138" i="9" s="1"/>
  <c r="CI139" i="9"/>
  <c r="CJ139" i="9" s="1"/>
  <c r="CL139" i="9" s="1"/>
  <c r="BV140" i="9"/>
  <c r="DE134" i="9"/>
  <c r="AW134" i="9" s="1"/>
  <c r="X134" i="9"/>
  <c r="AU131" i="9"/>
  <c r="V131" i="9"/>
  <c r="BW136" i="9"/>
  <c r="BX135" i="9"/>
  <c r="BY135" i="9" s="1"/>
  <c r="CC134" i="9"/>
  <c r="CD133" i="9"/>
  <c r="CE132" i="9"/>
  <c r="CF132" i="9" s="1"/>
  <c r="CG132" i="9" s="1"/>
  <c r="FJ139" i="9" l="1"/>
  <c r="AC138" i="9"/>
  <c r="BB138" i="9" s="1"/>
  <c r="FV138" i="9"/>
  <c r="FX138" i="9"/>
  <c r="EY139" i="9"/>
  <c r="FK138" i="9"/>
  <c r="FM138" i="9"/>
  <c r="FN138" i="9" s="1"/>
  <c r="FR140" i="9"/>
  <c r="FW140" i="9" s="1"/>
  <c r="FG140" i="9"/>
  <c r="FL140" i="9" s="1"/>
  <c r="EV140" i="9"/>
  <c r="FA140" i="9" s="1"/>
  <c r="FS140" i="9"/>
  <c r="FT140" i="9" s="1"/>
  <c r="EW140" i="9"/>
  <c r="EX140" i="9" s="1"/>
  <c r="FH140" i="9"/>
  <c r="FI140" i="9" s="1"/>
  <c r="FB138" i="9"/>
  <c r="FC138" i="9" s="1"/>
  <c r="EZ138" i="9"/>
  <c r="FY137" i="9"/>
  <c r="AD137" i="9"/>
  <c r="AP137" i="9"/>
  <c r="AO138" i="9"/>
  <c r="FU139" i="9"/>
  <c r="AK138" i="9"/>
  <c r="Y138" i="9"/>
  <c r="AL138" i="9"/>
  <c r="ED137" i="9"/>
  <c r="BC137" i="9"/>
  <c r="ER137" i="9"/>
  <c r="EO138" i="9"/>
  <c r="EQ138" i="9"/>
  <c r="Z138" i="9"/>
  <c r="EF137" i="9"/>
  <c r="EG137" i="9" s="1"/>
  <c r="BA137" i="9" s="1"/>
  <c r="AB137" i="9"/>
  <c r="CM139" i="9"/>
  <c r="DT139" i="9"/>
  <c r="EE138" i="9"/>
  <c r="AN138" i="9" s="1"/>
  <c r="AM138" i="9"/>
  <c r="AA138" i="9"/>
  <c r="BR139" i="9"/>
  <c r="AJ135" i="9"/>
  <c r="DL139" i="9"/>
  <c r="AK139" i="9" s="1"/>
  <c r="AH132" i="9"/>
  <c r="CV139" i="9"/>
  <c r="EN139" i="9"/>
  <c r="EB139" i="9"/>
  <c r="AA139" i="9" s="1"/>
  <c r="DA139" i="9"/>
  <c r="DE135" i="9"/>
  <c r="AW135" i="9" s="1"/>
  <c r="X135" i="9"/>
  <c r="BJ141" i="9"/>
  <c r="EK140" i="9"/>
  <c r="EP140" i="9" s="1"/>
  <c r="DZ140" i="9"/>
  <c r="EA140" i="9" s="1"/>
  <c r="BP140" i="9"/>
  <c r="BQ140" i="9" s="1"/>
  <c r="EL140" i="9"/>
  <c r="EM140" i="9" s="1"/>
  <c r="DI140" i="9"/>
  <c r="CX140" i="9"/>
  <c r="CS140" i="9"/>
  <c r="BK140" i="9"/>
  <c r="BL140" i="9" s="1"/>
  <c r="AT140" i="9"/>
  <c r="U140" i="9"/>
  <c r="DQ140" i="9"/>
  <c r="DJ140" i="9"/>
  <c r="DK140" i="9" s="1"/>
  <c r="CY140" i="9"/>
  <c r="CZ140" i="9" s="1"/>
  <c r="CT140" i="9"/>
  <c r="CU140" i="9" s="1"/>
  <c r="DY140" i="9"/>
  <c r="DR140" i="9"/>
  <c r="DS140" i="9" s="1"/>
  <c r="BO140" i="9"/>
  <c r="AU132" i="9"/>
  <c r="V132" i="9"/>
  <c r="BW137" i="9"/>
  <c r="BX136" i="9"/>
  <c r="BY136" i="9" s="1"/>
  <c r="AV138" i="9"/>
  <c r="W138" i="9"/>
  <c r="CC135" i="9"/>
  <c r="CD134" i="9"/>
  <c r="CI140" i="9"/>
  <c r="CJ140" i="9" s="1"/>
  <c r="CL140" i="9" s="1"/>
  <c r="BV141" i="9"/>
  <c r="CE133" i="9"/>
  <c r="CF133" i="9" s="1"/>
  <c r="CG133" i="9" s="1"/>
  <c r="DB137" i="9"/>
  <c r="DC136" i="9"/>
  <c r="DD136" i="9" s="1"/>
  <c r="FB139" i="9" l="1"/>
  <c r="FC139" i="9" s="1"/>
  <c r="EZ139" i="9"/>
  <c r="FK139" i="9"/>
  <c r="FM139" i="9"/>
  <c r="FN139" i="9" s="1"/>
  <c r="FU140" i="9"/>
  <c r="FG141" i="9"/>
  <c r="FL141" i="9" s="1"/>
  <c r="FR141" i="9"/>
  <c r="FW141" i="9" s="1"/>
  <c r="EV141" i="9"/>
  <c r="FA141" i="9" s="1"/>
  <c r="FS141" i="9"/>
  <c r="FT141" i="9" s="1"/>
  <c r="FH141" i="9"/>
  <c r="FI141" i="9" s="1"/>
  <c r="EW141" i="9"/>
  <c r="EX141" i="9" s="1"/>
  <c r="AC139" i="9"/>
  <c r="FX139" i="9"/>
  <c r="FV139" i="9"/>
  <c r="EY140" i="9"/>
  <c r="FJ140" i="9"/>
  <c r="FY138" i="9"/>
  <c r="AD138" i="9"/>
  <c r="BC138" i="9" s="1"/>
  <c r="AP138" i="9"/>
  <c r="AO139" i="9"/>
  <c r="ER138" i="9"/>
  <c r="EO139" i="9"/>
  <c r="EQ139" i="9"/>
  <c r="BB139" i="9"/>
  <c r="DU139" i="9"/>
  <c r="AY139" i="9" s="1"/>
  <c r="EF138" i="9"/>
  <c r="EG138" i="9" s="1"/>
  <c r="BA138" i="9" s="1"/>
  <c r="AV139" i="9"/>
  <c r="AL139" i="9"/>
  <c r="Z139" i="9"/>
  <c r="EE139" i="9"/>
  <c r="DM139" i="9"/>
  <c r="AX139" i="9" s="1"/>
  <c r="EC139" i="9"/>
  <c r="AZ139" i="9" s="1"/>
  <c r="ED138" i="9"/>
  <c r="AB138" i="9"/>
  <c r="Y139" i="9"/>
  <c r="AI139" i="9"/>
  <c r="W139" i="9"/>
  <c r="CM140" i="9"/>
  <c r="BR140" i="9"/>
  <c r="AM139" i="9"/>
  <c r="EN140" i="9"/>
  <c r="AH133" i="9"/>
  <c r="DT140" i="9"/>
  <c r="AJ136" i="9"/>
  <c r="EB140" i="9"/>
  <c r="EC140" i="9" s="1"/>
  <c r="AZ140" i="9" s="1"/>
  <c r="AU133" i="9"/>
  <c r="V133" i="9"/>
  <c r="DA140" i="9"/>
  <c r="DL140" i="9"/>
  <c r="AK140" i="9" s="1"/>
  <c r="DB138" i="9"/>
  <c r="DC137" i="9"/>
  <c r="DD137" i="9" s="1"/>
  <c r="CI141" i="9"/>
  <c r="CJ141" i="9" s="1"/>
  <c r="CL141" i="9" s="1"/>
  <c r="BV142" i="9"/>
  <c r="BJ142" i="9"/>
  <c r="EK141" i="9"/>
  <c r="EP141" i="9" s="1"/>
  <c r="DZ141" i="9"/>
  <c r="EA141" i="9" s="1"/>
  <c r="BP141" i="9"/>
  <c r="BQ141" i="9" s="1"/>
  <c r="EL141" i="9"/>
  <c r="EM141" i="9" s="1"/>
  <c r="DI141" i="9"/>
  <c r="CX141" i="9"/>
  <c r="CS141" i="9"/>
  <c r="BK141" i="9"/>
  <c r="BL141" i="9" s="1"/>
  <c r="AT141" i="9"/>
  <c r="U141" i="9"/>
  <c r="DQ141" i="9"/>
  <c r="DJ141" i="9"/>
  <c r="DK141" i="9" s="1"/>
  <c r="CY141" i="9"/>
  <c r="CZ141" i="9" s="1"/>
  <c r="CT141" i="9"/>
  <c r="CU141" i="9" s="1"/>
  <c r="DY141" i="9"/>
  <c r="DR141" i="9"/>
  <c r="DS141" i="9" s="1"/>
  <c r="BO141" i="9"/>
  <c r="CC136" i="9"/>
  <c r="CD135" i="9"/>
  <c r="DE136" i="9"/>
  <c r="AW136" i="9" s="1"/>
  <c r="X136" i="9"/>
  <c r="CE134" i="9"/>
  <c r="CF134" i="9" s="1"/>
  <c r="CG134" i="9" s="1"/>
  <c r="CV140" i="9"/>
  <c r="AI140" i="9" s="1"/>
  <c r="BW138" i="9"/>
  <c r="BX137" i="9"/>
  <c r="BY137" i="9" s="1"/>
  <c r="FY139" i="9" l="1"/>
  <c r="AD139" i="9"/>
  <c r="BC139" i="9" s="1"/>
  <c r="AP139" i="9"/>
  <c r="AC140" i="9"/>
  <c r="FV140" i="9"/>
  <c r="FX140" i="9"/>
  <c r="FU141" i="9"/>
  <c r="FK140" i="9"/>
  <c r="FM140" i="9"/>
  <c r="FN140" i="9" s="1"/>
  <c r="FJ141" i="9"/>
  <c r="AO141" i="9"/>
  <c r="FR142" i="9"/>
  <c r="FW142" i="9" s="1"/>
  <c r="FG142" i="9"/>
  <c r="FL142" i="9" s="1"/>
  <c r="EV142" i="9"/>
  <c r="FA142" i="9" s="1"/>
  <c r="FS142" i="9"/>
  <c r="FT142" i="9" s="1"/>
  <c r="FH142" i="9"/>
  <c r="FI142" i="9" s="1"/>
  <c r="EW142" i="9"/>
  <c r="EX142" i="9" s="1"/>
  <c r="EZ140" i="9"/>
  <c r="FB140" i="9"/>
  <c r="FC140" i="9" s="1"/>
  <c r="EY141" i="9"/>
  <c r="AO140" i="9"/>
  <c r="EO140" i="9"/>
  <c r="EQ140" i="9"/>
  <c r="BB140" i="9"/>
  <c r="ER139" i="9"/>
  <c r="ED139" i="9"/>
  <c r="EF139" i="9"/>
  <c r="EG139" i="9" s="1"/>
  <c r="BA139" i="9" s="1"/>
  <c r="AB139" i="9"/>
  <c r="AN139" i="9"/>
  <c r="AL140" i="9"/>
  <c r="DU140" i="9"/>
  <c r="AY140" i="9" s="1"/>
  <c r="Z140" i="9"/>
  <c r="DT141" i="9"/>
  <c r="AL141" i="9" s="1"/>
  <c r="BR141" i="9"/>
  <c r="CV141" i="9"/>
  <c r="AI141" i="9" s="1"/>
  <c r="EN141" i="9"/>
  <c r="DL141" i="9"/>
  <c r="EB141" i="9"/>
  <c r="AA141" i="9" s="1"/>
  <c r="CM141" i="9"/>
  <c r="AH134" i="9"/>
  <c r="AJ137" i="9"/>
  <c r="AA140" i="9"/>
  <c r="EE140" i="9"/>
  <c r="ED140" i="9" s="1"/>
  <c r="AM140" i="9"/>
  <c r="DA141" i="9"/>
  <c r="AU134" i="9"/>
  <c r="V134" i="9"/>
  <c r="BW139" i="9"/>
  <c r="BX138" i="9"/>
  <c r="BY138" i="9" s="1"/>
  <c r="AV140" i="9"/>
  <c r="W140" i="9"/>
  <c r="DE137" i="9"/>
  <c r="AW137" i="9" s="1"/>
  <c r="X137" i="9"/>
  <c r="CC137" i="9"/>
  <c r="CD136" i="9"/>
  <c r="CE135" i="9"/>
  <c r="CF135" i="9" s="1"/>
  <c r="CG135" i="9" s="1"/>
  <c r="BJ143" i="9"/>
  <c r="EK142" i="9"/>
  <c r="EP142" i="9" s="1"/>
  <c r="DZ142" i="9"/>
  <c r="EA142" i="9" s="1"/>
  <c r="BP142" i="9"/>
  <c r="BQ142" i="9" s="1"/>
  <c r="EL142" i="9"/>
  <c r="EM142" i="9" s="1"/>
  <c r="DI142" i="9"/>
  <c r="CX142" i="9"/>
  <c r="CS142" i="9"/>
  <c r="BK142" i="9"/>
  <c r="BL142" i="9" s="1"/>
  <c r="AT142" i="9"/>
  <c r="U142" i="9"/>
  <c r="DQ142" i="9"/>
  <c r="DJ142" i="9"/>
  <c r="DK142" i="9" s="1"/>
  <c r="CY142" i="9"/>
  <c r="CZ142" i="9" s="1"/>
  <c r="CT142" i="9"/>
  <c r="CU142" i="9" s="1"/>
  <c r="DY142" i="9"/>
  <c r="DR142" i="9"/>
  <c r="DS142" i="9" s="1"/>
  <c r="DT142" i="9" s="1"/>
  <c r="BO142" i="9"/>
  <c r="DM140" i="9"/>
  <c r="AX140" i="9" s="1"/>
  <c r="Y140" i="9"/>
  <c r="CI142" i="9"/>
  <c r="CJ142" i="9" s="1"/>
  <c r="CL142" i="9" s="1"/>
  <c r="BV143" i="9"/>
  <c r="DB139" i="9"/>
  <c r="DC138" i="9"/>
  <c r="DD138" i="9" s="1"/>
  <c r="FB141" i="9" l="1"/>
  <c r="FC141" i="9" s="1"/>
  <c r="EZ141" i="9"/>
  <c r="FJ142" i="9"/>
  <c r="FM141" i="9"/>
  <c r="FN141" i="9" s="1"/>
  <c r="FK141" i="9"/>
  <c r="FY140" i="9"/>
  <c r="AD140" i="9"/>
  <c r="BC140" i="9" s="1"/>
  <c r="AP140" i="9"/>
  <c r="EY142" i="9"/>
  <c r="FR143" i="9"/>
  <c r="FW143" i="9" s="1"/>
  <c r="FG143" i="9"/>
  <c r="FL143" i="9" s="1"/>
  <c r="EV143" i="9"/>
  <c r="FA143" i="9" s="1"/>
  <c r="FS143" i="9"/>
  <c r="FT143" i="9" s="1"/>
  <c r="EW143" i="9"/>
  <c r="EX143" i="9" s="1"/>
  <c r="FH143" i="9"/>
  <c r="FI143" i="9" s="1"/>
  <c r="AC141" i="9"/>
  <c r="BB141" i="9" s="1"/>
  <c r="FX141" i="9"/>
  <c r="FV141" i="9"/>
  <c r="FU142" i="9"/>
  <c r="EO141" i="9"/>
  <c r="EQ141" i="9"/>
  <c r="ER140" i="9"/>
  <c r="AV141" i="9"/>
  <c r="EE141" i="9"/>
  <c r="AN141" i="9" s="1"/>
  <c r="DU141" i="9"/>
  <c r="AY141" i="9" s="1"/>
  <c r="DM141" i="9"/>
  <c r="AX141" i="9" s="1"/>
  <c r="AK141" i="9"/>
  <c r="Y141" i="9"/>
  <c r="Z141" i="9"/>
  <c r="EC141" i="9"/>
  <c r="AZ141" i="9" s="1"/>
  <c r="AM141" i="9"/>
  <c r="W141" i="9"/>
  <c r="AB140" i="9"/>
  <c r="AL142" i="9"/>
  <c r="EF140" i="9"/>
  <c r="EG140" i="9" s="1"/>
  <c r="BA140" i="9" s="1"/>
  <c r="AJ138" i="9"/>
  <c r="AH135" i="9"/>
  <c r="BR142" i="9"/>
  <c r="AN140" i="9"/>
  <c r="DU142" i="9"/>
  <c r="AY142" i="9" s="1"/>
  <c r="Z142" i="9"/>
  <c r="EN142" i="9"/>
  <c r="DA142" i="9"/>
  <c r="AU135" i="9"/>
  <c r="V135" i="9"/>
  <c r="EB142" i="9"/>
  <c r="AM142" i="9" s="1"/>
  <c r="CI143" i="9"/>
  <c r="CJ143" i="9" s="1"/>
  <c r="CL143" i="9" s="1"/>
  <c r="BV144" i="9"/>
  <c r="DL142" i="9"/>
  <c r="AK142" i="9" s="1"/>
  <c r="DB140" i="9"/>
  <c r="DC139" i="9"/>
  <c r="DD139" i="9" s="1"/>
  <c r="BJ144" i="9"/>
  <c r="EK143" i="9"/>
  <c r="EP143" i="9" s="1"/>
  <c r="DZ143" i="9"/>
  <c r="EA143" i="9" s="1"/>
  <c r="BP143" i="9"/>
  <c r="BQ143" i="9" s="1"/>
  <c r="EL143" i="9"/>
  <c r="EM143" i="9" s="1"/>
  <c r="DI143" i="9"/>
  <c r="CX143" i="9"/>
  <c r="CS143" i="9"/>
  <c r="BK143" i="9"/>
  <c r="BL143" i="9" s="1"/>
  <c r="AT143" i="9"/>
  <c r="U143" i="9"/>
  <c r="DQ143" i="9"/>
  <c r="DJ143" i="9"/>
  <c r="DK143" i="9" s="1"/>
  <c r="CY143" i="9"/>
  <c r="CZ143" i="9" s="1"/>
  <c r="CT143" i="9"/>
  <c r="CU143" i="9" s="1"/>
  <c r="DY143" i="9"/>
  <c r="DR143" i="9"/>
  <c r="DS143" i="9" s="1"/>
  <c r="BO143" i="9"/>
  <c r="CC138" i="9"/>
  <c r="CD137" i="9"/>
  <c r="DE138" i="9"/>
  <c r="AW138" i="9" s="1"/>
  <c r="X138" i="9"/>
  <c r="CE136" i="9"/>
  <c r="CF136" i="9" s="1"/>
  <c r="CG136" i="9" s="1"/>
  <c r="CM142" i="9"/>
  <c r="CV142" i="9"/>
  <c r="AI142" i="9" s="1"/>
  <c r="BW140" i="9"/>
  <c r="BX139" i="9"/>
  <c r="BY139" i="9" s="1"/>
  <c r="AC142" i="9" l="1"/>
  <c r="BB142" i="9" s="1"/>
  <c r="FV142" i="9"/>
  <c r="FX142" i="9"/>
  <c r="FB142" i="9"/>
  <c r="FC142" i="9" s="1"/>
  <c r="EZ142" i="9"/>
  <c r="FJ143" i="9"/>
  <c r="AO142" i="9"/>
  <c r="FY141" i="9"/>
  <c r="AD141" i="9"/>
  <c r="BC141" i="9" s="1"/>
  <c r="AP141" i="9"/>
  <c r="FM142" i="9"/>
  <c r="FN142" i="9" s="1"/>
  <c r="FK142" i="9"/>
  <c r="FU143" i="9"/>
  <c r="FR144" i="9"/>
  <c r="FW144" i="9" s="1"/>
  <c r="EV144" i="9"/>
  <c r="FA144" i="9" s="1"/>
  <c r="FG144" i="9"/>
  <c r="FL144" i="9" s="1"/>
  <c r="FS144" i="9"/>
  <c r="FT144" i="9" s="1"/>
  <c r="FH144" i="9"/>
  <c r="FI144" i="9" s="1"/>
  <c r="EW144" i="9"/>
  <c r="EX144" i="9" s="1"/>
  <c r="EY143" i="9"/>
  <c r="EO142" i="9"/>
  <c r="EQ142" i="9"/>
  <c r="ER141" i="9"/>
  <c r="ED141" i="9"/>
  <c r="AB141" i="9"/>
  <c r="EF141" i="9"/>
  <c r="EG141" i="9" s="1"/>
  <c r="BA141" i="9" s="1"/>
  <c r="EN143" i="9"/>
  <c r="DL143" i="9"/>
  <c r="DT143" i="9"/>
  <c r="Z143" i="9" s="1"/>
  <c r="CV143" i="9"/>
  <c r="AV143" i="9" s="1"/>
  <c r="BR143" i="9"/>
  <c r="AK143" i="9"/>
  <c r="AL143" i="9"/>
  <c r="AJ139" i="9"/>
  <c r="AH136" i="9"/>
  <c r="CM143" i="9"/>
  <c r="AU136" i="9"/>
  <c r="V136" i="9"/>
  <c r="DB141" i="9"/>
  <c r="DC140" i="9"/>
  <c r="DD140" i="9" s="1"/>
  <c r="AV142" i="9"/>
  <c r="W142" i="9"/>
  <c r="CC139" i="9"/>
  <c r="CD138" i="9"/>
  <c r="DE139" i="9"/>
  <c r="AW139" i="9" s="1"/>
  <c r="X139" i="9"/>
  <c r="EB143" i="9"/>
  <c r="AM143" i="9" s="1"/>
  <c r="BW141" i="9"/>
  <c r="BX140" i="9"/>
  <c r="BY140" i="9" s="1"/>
  <c r="CE137" i="9"/>
  <c r="CF137" i="9" s="1"/>
  <c r="CG137" i="9" s="1"/>
  <c r="DA143" i="9"/>
  <c r="BJ145" i="9"/>
  <c r="EK144" i="9"/>
  <c r="EP144" i="9" s="1"/>
  <c r="DZ144" i="9"/>
  <c r="EA144" i="9" s="1"/>
  <c r="BP144" i="9"/>
  <c r="BQ144" i="9" s="1"/>
  <c r="EL144" i="9"/>
  <c r="EM144" i="9" s="1"/>
  <c r="DI144" i="9"/>
  <c r="CX144" i="9"/>
  <c r="CS144" i="9"/>
  <c r="BK144" i="9"/>
  <c r="BL144" i="9" s="1"/>
  <c r="AT144" i="9"/>
  <c r="U144" i="9"/>
  <c r="DQ144" i="9"/>
  <c r="DJ144" i="9"/>
  <c r="DK144" i="9" s="1"/>
  <c r="CY144" i="9"/>
  <c r="CZ144" i="9" s="1"/>
  <c r="CT144" i="9"/>
  <c r="CU144" i="9" s="1"/>
  <c r="DY144" i="9"/>
  <c r="DR144" i="9"/>
  <c r="DS144" i="9" s="1"/>
  <c r="BO144" i="9"/>
  <c r="EE142" i="9"/>
  <c r="EC142" i="9"/>
  <c r="AZ142" i="9" s="1"/>
  <c r="AA142" i="9"/>
  <c r="DM142" i="9"/>
  <c r="AX142" i="9" s="1"/>
  <c r="Y142" i="9"/>
  <c r="CI144" i="9"/>
  <c r="CJ144" i="9" s="1"/>
  <c r="CL144" i="9" s="1"/>
  <c r="BV145" i="9"/>
  <c r="EY144" i="9" l="1"/>
  <c r="EZ144" i="9" s="1"/>
  <c r="AC143" i="9"/>
  <c r="BB143" i="9" s="1"/>
  <c r="FX143" i="9"/>
  <c r="FV143" i="9"/>
  <c r="FB143" i="9"/>
  <c r="FC143" i="9" s="1"/>
  <c r="EZ143" i="9"/>
  <c r="FM143" i="9"/>
  <c r="FN143" i="9" s="1"/>
  <c r="FK143" i="9"/>
  <c r="FY142" i="9"/>
  <c r="AD142" i="9"/>
  <c r="AP142" i="9"/>
  <c r="AO143" i="9"/>
  <c r="FU144" i="9"/>
  <c r="FG145" i="9"/>
  <c r="FL145" i="9" s="1"/>
  <c r="FR145" i="9"/>
  <c r="FW145" i="9" s="1"/>
  <c r="EV145" i="9"/>
  <c r="FA145" i="9" s="1"/>
  <c r="FS145" i="9"/>
  <c r="FT145" i="9" s="1"/>
  <c r="FH145" i="9"/>
  <c r="FI145" i="9" s="1"/>
  <c r="EW145" i="9"/>
  <c r="EX145" i="9" s="1"/>
  <c r="FJ144" i="9"/>
  <c r="AI143" i="9"/>
  <c r="EO143" i="9"/>
  <c r="EQ143" i="9"/>
  <c r="BC142" i="9"/>
  <c r="ER142" i="9"/>
  <c r="DU143" i="9"/>
  <c r="AY143" i="9" s="1"/>
  <c r="Y143" i="9"/>
  <c r="W143" i="9"/>
  <c r="DM143" i="9"/>
  <c r="AX143" i="9" s="1"/>
  <c r="AN142" i="9"/>
  <c r="DT144" i="9"/>
  <c r="DU144" i="9" s="1"/>
  <c r="AY144" i="9" s="1"/>
  <c r="AH137" i="9"/>
  <c r="AJ140" i="9"/>
  <c r="CM144" i="9"/>
  <c r="EB144" i="9"/>
  <c r="AM144" i="9" s="1"/>
  <c r="BR144" i="9"/>
  <c r="DL144" i="9"/>
  <c r="Y144" i="9" s="1"/>
  <c r="EN144" i="9"/>
  <c r="AU137" i="9"/>
  <c r="V137" i="9"/>
  <c r="DA144" i="9"/>
  <c r="CI145" i="9"/>
  <c r="CJ145" i="9" s="1"/>
  <c r="CL145" i="9" s="1"/>
  <c r="BV146" i="9"/>
  <c r="ED142" i="9"/>
  <c r="AB142" i="9"/>
  <c r="EF142" i="9"/>
  <c r="EG142" i="9" s="1"/>
  <c r="BA142" i="9" s="1"/>
  <c r="EE143" i="9"/>
  <c r="EC143" i="9"/>
  <c r="AZ143" i="9" s="1"/>
  <c r="AA143" i="9"/>
  <c r="BJ146" i="9"/>
  <c r="EK145" i="9"/>
  <c r="EP145" i="9" s="1"/>
  <c r="DZ145" i="9"/>
  <c r="EA145" i="9" s="1"/>
  <c r="BP145" i="9"/>
  <c r="BQ145" i="9" s="1"/>
  <c r="EL145" i="9"/>
  <c r="EM145" i="9" s="1"/>
  <c r="DI145" i="9"/>
  <c r="CX145" i="9"/>
  <c r="CS145" i="9"/>
  <c r="BK145" i="9"/>
  <c r="BL145" i="9" s="1"/>
  <c r="AT145" i="9"/>
  <c r="U145" i="9"/>
  <c r="DQ145" i="9"/>
  <c r="DJ145" i="9"/>
  <c r="DK145" i="9" s="1"/>
  <c r="CY145" i="9"/>
  <c r="CZ145" i="9" s="1"/>
  <c r="CT145" i="9"/>
  <c r="CU145" i="9" s="1"/>
  <c r="DY145" i="9"/>
  <c r="DR145" i="9"/>
  <c r="DS145" i="9" s="1"/>
  <c r="BO145" i="9"/>
  <c r="BW142" i="9"/>
  <c r="BX141" i="9"/>
  <c r="BY141" i="9" s="1"/>
  <c r="CC140" i="9"/>
  <c r="CD139" i="9"/>
  <c r="DB142" i="9"/>
  <c r="DC141" i="9"/>
  <c r="DD141" i="9" s="1"/>
  <c r="CE138" i="9"/>
  <c r="CF138" i="9" s="1"/>
  <c r="CG138" i="9" s="1"/>
  <c r="DE140" i="9"/>
  <c r="AW140" i="9" s="1"/>
  <c r="X140" i="9"/>
  <c r="CV144" i="9"/>
  <c r="AI144" i="9" s="1"/>
  <c r="FB144" i="9" l="1"/>
  <c r="FC144" i="9" s="1"/>
  <c r="FJ145" i="9"/>
  <c r="FK145" i="9" s="1"/>
  <c r="AC144" i="9"/>
  <c r="FV144" i="9"/>
  <c r="FX144" i="9"/>
  <c r="FM144" i="9"/>
  <c r="FN144" i="9" s="1"/>
  <c r="FK144" i="9"/>
  <c r="EY145" i="9"/>
  <c r="AO144" i="9"/>
  <c r="FM145" i="9"/>
  <c r="FN145" i="9" s="1"/>
  <c r="FR146" i="9"/>
  <c r="FW146" i="9" s="1"/>
  <c r="FG146" i="9"/>
  <c r="FL146" i="9" s="1"/>
  <c r="EV146" i="9"/>
  <c r="FA146" i="9" s="1"/>
  <c r="FS146" i="9"/>
  <c r="FT146" i="9" s="1"/>
  <c r="FH146" i="9"/>
  <c r="FI146" i="9" s="1"/>
  <c r="EW146" i="9"/>
  <c r="EX146" i="9" s="1"/>
  <c r="FY143" i="9"/>
  <c r="AD143" i="9"/>
  <c r="BC143" i="9" s="1"/>
  <c r="AP143" i="9"/>
  <c r="FU145" i="9"/>
  <c r="EO144" i="9"/>
  <c r="EQ144" i="9"/>
  <c r="BB144" i="9"/>
  <c r="ER143" i="9"/>
  <c r="EE144" i="9"/>
  <c r="AN144" i="9" s="1"/>
  <c r="AA144" i="9"/>
  <c r="DT145" i="9"/>
  <c r="AL145" i="9" s="1"/>
  <c r="DM144" i="9"/>
  <c r="AX144" i="9" s="1"/>
  <c r="EC144" i="9"/>
  <c r="AZ144" i="9" s="1"/>
  <c r="CV145" i="9"/>
  <c r="AI145" i="9" s="1"/>
  <c r="AL144" i="9"/>
  <c r="BR145" i="9"/>
  <c r="Z144" i="9"/>
  <c r="AK144" i="9"/>
  <c r="CM145" i="9"/>
  <c r="AJ141" i="9"/>
  <c r="AN143" i="9"/>
  <c r="DL145" i="9"/>
  <c r="EN145" i="9"/>
  <c r="AH138" i="9"/>
  <c r="EB145" i="9"/>
  <c r="AM145" i="9" s="1"/>
  <c r="AU138" i="9"/>
  <c r="V138" i="9"/>
  <c r="DA145" i="9"/>
  <c r="DE141" i="9"/>
  <c r="AW141" i="9" s="1"/>
  <c r="X141" i="9"/>
  <c r="BJ147" i="9"/>
  <c r="EK146" i="9"/>
  <c r="EP146" i="9" s="1"/>
  <c r="DZ146" i="9"/>
  <c r="EA146" i="9" s="1"/>
  <c r="BP146" i="9"/>
  <c r="BQ146" i="9" s="1"/>
  <c r="EL146" i="9"/>
  <c r="EM146" i="9" s="1"/>
  <c r="DI146" i="9"/>
  <c r="CX146" i="9"/>
  <c r="CS146" i="9"/>
  <c r="BK146" i="9"/>
  <c r="BL146" i="9" s="1"/>
  <c r="AT146" i="9"/>
  <c r="U146" i="9"/>
  <c r="DQ146" i="9"/>
  <c r="DJ146" i="9"/>
  <c r="DK146" i="9" s="1"/>
  <c r="CY146" i="9"/>
  <c r="CZ146" i="9" s="1"/>
  <c r="CT146" i="9"/>
  <c r="CU146" i="9" s="1"/>
  <c r="DY146" i="9"/>
  <c r="DR146" i="9"/>
  <c r="DS146" i="9" s="1"/>
  <c r="BO146" i="9"/>
  <c r="CC141" i="9"/>
  <c r="CD140" i="9"/>
  <c r="AV144" i="9"/>
  <c r="W144" i="9"/>
  <c r="CE139" i="9"/>
  <c r="CF139" i="9" s="1"/>
  <c r="CG139" i="9" s="1"/>
  <c r="CI146" i="9"/>
  <c r="CJ146" i="9" s="1"/>
  <c r="CL146" i="9" s="1"/>
  <c r="BV147" i="9"/>
  <c r="EF144" i="9"/>
  <c r="EG144" i="9" s="1"/>
  <c r="BA144" i="9" s="1"/>
  <c r="DB143" i="9"/>
  <c r="DC142" i="9"/>
  <c r="DD142" i="9" s="1"/>
  <c r="BW143" i="9"/>
  <c r="BX142" i="9"/>
  <c r="BY142" i="9" s="1"/>
  <c r="ED143" i="9"/>
  <c r="AB143" i="9"/>
  <c r="EF143" i="9"/>
  <c r="EG143" i="9" s="1"/>
  <c r="BA143" i="9" s="1"/>
  <c r="AB144" i="9" l="1"/>
  <c r="FR147" i="9"/>
  <c r="FW147" i="9" s="1"/>
  <c r="FG147" i="9"/>
  <c r="FL147" i="9" s="1"/>
  <c r="EV147" i="9"/>
  <c r="FA147" i="9" s="1"/>
  <c r="FS147" i="9"/>
  <c r="FT147" i="9" s="1"/>
  <c r="EW147" i="9"/>
  <c r="EX147" i="9" s="1"/>
  <c r="FH147" i="9"/>
  <c r="FI147" i="9" s="1"/>
  <c r="AC145" i="9"/>
  <c r="FX145" i="9"/>
  <c r="FV145" i="9"/>
  <c r="FY144" i="9"/>
  <c r="AD144" i="9"/>
  <c r="BC144" i="9" s="1"/>
  <c r="AP144" i="9"/>
  <c r="AO145" i="9"/>
  <c r="FU146" i="9"/>
  <c r="AO146" i="9" s="1"/>
  <c r="EZ145" i="9"/>
  <c r="FB145" i="9"/>
  <c r="FC145" i="9" s="1"/>
  <c r="EY146" i="9"/>
  <c r="FJ146" i="9"/>
  <c r="Z145" i="9"/>
  <c r="ED144" i="9"/>
  <c r="EO145" i="9"/>
  <c r="EQ145" i="9"/>
  <c r="BB145" i="9"/>
  <c r="ER144" i="9"/>
  <c r="AV145" i="9"/>
  <c r="Y145" i="9"/>
  <c r="DU145" i="9"/>
  <c r="AY145" i="9" s="1"/>
  <c r="CM146" i="9"/>
  <c r="DT146" i="9"/>
  <c r="AL146" i="9" s="1"/>
  <c r="AA145" i="9"/>
  <c r="EC145" i="9"/>
  <c r="AZ145" i="9" s="1"/>
  <c r="EE145" i="9"/>
  <c r="AN145" i="9" s="1"/>
  <c r="W145" i="9"/>
  <c r="DM145" i="9"/>
  <c r="AX145" i="9" s="1"/>
  <c r="DL146" i="9"/>
  <c r="AK146" i="9" s="1"/>
  <c r="AK145" i="9"/>
  <c r="AJ142" i="9"/>
  <c r="BR146" i="9"/>
  <c r="AH139" i="9"/>
  <c r="CV146" i="9"/>
  <c r="AI146" i="9" s="1"/>
  <c r="EN146" i="9"/>
  <c r="EB146" i="9"/>
  <c r="AU139" i="9"/>
  <c r="V139" i="9"/>
  <c r="DA146" i="9"/>
  <c r="BW144" i="9"/>
  <c r="BX143" i="9"/>
  <c r="BY143" i="9" s="1"/>
  <c r="CI147" i="9"/>
  <c r="CJ147" i="9" s="1"/>
  <c r="CL147" i="9" s="1"/>
  <c r="BV148" i="9"/>
  <c r="CC142" i="9"/>
  <c r="CD141" i="9"/>
  <c r="DB144" i="9"/>
  <c r="DC143" i="9"/>
  <c r="DD143" i="9" s="1"/>
  <c r="CE140" i="9"/>
  <c r="CF140" i="9" s="1"/>
  <c r="CG140" i="9" s="1"/>
  <c r="BJ148" i="9"/>
  <c r="EK147" i="9"/>
  <c r="EP147" i="9" s="1"/>
  <c r="DZ147" i="9"/>
  <c r="EA147" i="9" s="1"/>
  <c r="BP147" i="9"/>
  <c r="BQ147" i="9" s="1"/>
  <c r="EL147" i="9"/>
  <c r="EM147" i="9" s="1"/>
  <c r="DI147" i="9"/>
  <c r="CX147" i="9"/>
  <c r="CS147" i="9"/>
  <c r="BK147" i="9"/>
  <c r="BL147" i="9" s="1"/>
  <c r="AT147" i="9"/>
  <c r="U147" i="9"/>
  <c r="DQ147" i="9"/>
  <c r="DJ147" i="9"/>
  <c r="DK147" i="9" s="1"/>
  <c r="CY147" i="9"/>
  <c r="CZ147" i="9" s="1"/>
  <c r="CT147" i="9"/>
  <c r="CU147" i="9" s="1"/>
  <c r="DY147" i="9"/>
  <c r="DR147" i="9"/>
  <c r="DS147" i="9" s="1"/>
  <c r="BO147" i="9"/>
  <c r="DE142" i="9"/>
  <c r="AW142" i="9" s="1"/>
  <c r="X142" i="9"/>
  <c r="FB146" i="9" l="1"/>
  <c r="FC146" i="9" s="1"/>
  <c r="EZ146" i="9"/>
  <c r="FU147" i="9"/>
  <c r="AO147" i="9" s="1"/>
  <c r="EY147" i="9"/>
  <c r="FR148" i="9"/>
  <c r="FW148" i="9" s="1"/>
  <c r="FG148" i="9"/>
  <c r="FL148" i="9" s="1"/>
  <c r="EV148" i="9"/>
  <c r="FA148" i="9" s="1"/>
  <c r="FS148" i="9"/>
  <c r="FT148" i="9" s="1"/>
  <c r="EW148" i="9"/>
  <c r="EX148" i="9" s="1"/>
  <c r="FH148" i="9"/>
  <c r="FI148" i="9" s="1"/>
  <c r="FY145" i="9"/>
  <c r="AD145" i="9"/>
  <c r="BC145" i="9" s="1"/>
  <c r="AP145" i="9"/>
  <c r="FM146" i="9"/>
  <c r="FN146" i="9" s="1"/>
  <c r="FK146" i="9"/>
  <c r="AC146" i="9"/>
  <c r="BB146" i="9" s="1"/>
  <c r="FV146" i="9"/>
  <c r="FX146" i="9"/>
  <c r="FJ147" i="9"/>
  <c r="EO146" i="9"/>
  <c r="EQ146" i="9"/>
  <c r="ER145" i="9"/>
  <c r="Z146" i="9"/>
  <c r="AV146" i="9"/>
  <c r="DU146" i="9"/>
  <c r="AY146" i="9" s="1"/>
  <c r="ED145" i="9"/>
  <c r="EF145" i="9"/>
  <c r="EG145" i="9" s="1"/>
  <c r="BA145" i="9" s="1"/>
  <c r="AA146" i="9"/>
  <c r="AB145" i="9"/>
  <c r="EE146" i="9"/>
  <c r="AN146" i="9" s="1"/>
  <c r="Y146" i="9"/>
  <c r="AH140" i="9"/>
  <c r="W146" i="9"/>
  <c r="BR147" i="9"/>
  <c r="EC146" i="9"/>
  <c r="AZ146" i="9" s="1"/>
  <c r="DM146" i="9"/>
  <c r="AX146" i="9" s="1"/>
  <c r="AM146" i="9"/>
  <c r="DL147" i="9"/>
  <c r="EN147" i="9"/>
  <c r="DT147" i="9"/>
  <c r="AL147" i="9" s="1"/>
  <c r="AJ143" i="9"/>
  <c r="EB147" i="9"/>
  <c r="AM147" i="9" s="1"/>
  <c r="AU140" i="9"/>
  <c r="V140" i="9"/>
  <c r="DA147" i="9"/>
  <c r="CE141" i="9"/>
  <c r="CF141" i="9" s="1"/>
  <c r="CG141" i="9" s="1"/>
  <c r="CI148" i="9"/>
  <c r="CJ148" i="9" s="1"/>
  <c r="CL148" i="9" s="1"/>
  <c r="BV149" i="9"/>
  <c r="CV147" i="9"/>
  <c r="DB145" i="9"/>
  <c r="DC144" i="9"/>
  <c r="DD144" i="9" s="1"/>
  <c r="DE143" i="9"/>
  <c r="AW143" i="9" s="1"/>
  <c r="X143" i="9"/>
  <c r="BW145" i="9"/>
  <c r="BX144" i="9"/>
  <c r="BY144" i="9" s="1"/>
  <c r="BJ149" i="9"/>
  <c r="EK148" i="9"/>
  <c r="EP148" i="9" s="1"/>
  <c r="DZ148" i="9"/>
  <c r="EA148" i="9" s="1"/>
  <c r="BP148" i="9"/>
  <c r="BQ148" i="9" s="1"/>
  <c r="EL148" i="9"/>
  <c r="EM148" i="9" s="1"/>
  <c r="DI148" i="9"/>
  <c r="CX148" i="9"/>
  <c r="CS148" i="9"/>
  <c r="BK148" i="9"/>
  <c r="BL148" i="9" s="1"/>
  <c r="AT148" i="9"/>
  <c r="U148" i="9"/>
  <c r="DQ148" i="9"/>
  <c r="DJ148" i="9"/>
  <c r="DK148" i="9" s="1"/>
  <c r="CY148" i="9"/>
  <c r="CZ148" i="9" s="1"/>
  <c r="CT148" i="9"/>
  <c r="CU148" i="9" s="1"/>
  <c r="DY148" i="9"/>
  <c r="DR148" i="9"/>
  <c r="DS148" i="9" s="1"/>
  <c r="BO148" i="9"/>
  <c r="CC143" i="9"/>
  <c r="CD142" i="9"/>
  <c r="CM147" i="9"/>
  <c r="FM147" i="9" l="1"/>
  <c r="FN147" i="9" s="1"/>
  <c r="FK147" i="9"/>
  <c r="FU148" i="9"/>
  <c r="AO148" i="9" s="1"/>
  <c r="AC147" i="9"/>
  <c r="BB147" i="9" s="1"/>
  <c r="FX147" i="9"/>
  <c r="FV147" i="9"/>
  <c r="EY148" i="9"/>
  <c r="FG149" i="9"/>
  <c r="FL149" i="9" s="1"/>
  <c r="FR149" i="9"/>
  <c r="FW149" i="9" s="1"/>
  <c r="EV149" i="9"/>
  <c r="FA149" i="9" s="1"/>
  <c r="FS149" i="9"/>
  <c r="FT149" i="9" s="1"/>
  <c r="EW149" i="9"/>
  <c r="EX149" i="9" s="1"/>
  <c r="FH149" i="9"/>
  <c r="FI149" i="9" s="1"/>
  <c r="FY146" i="9"/>
  <c r="AD146" i="9"/>
  <c r="BC146" i="9" s="1"/>
  <c r="AP146" i="9"/>
  <c r="FB147" i="9"/>
  <c r="FC147" i="9" s="1"/>
  <c r="EZ147" i="9"/>
  <c r="FJ148" i="9"/>
  <c r="EO147" i="9"/>
  <c r="EQ147" i="9"/>
  <c r="ER146" i="9"/>
  <c r="ED146" i="9"/>
  <c r="DM147" i="9"/>
  <c r="AX147" i="9" s="1"/>
  <c r="AB146" i="9"/>
  <c r="Z147" i="9"/>
  <c r="EF146" i="9"/>
  <c r="EG146" i="9" s="1"/>
  <c r="BA146" i="9" s="1"/>
  <c r="AA147" i="9"/>
  <c r="AK147" i="9"/>
  <c r="DU147" i="9"/>
  <c r="AY147" i="9" s="1"/>
  <c r="EE147" i="9"/>
  <c r="Y147" i="9"/>
  <c r="DT148" i="9"/>
  <c r="AI147" i="9"/>
  <c r="AH141" i="9"/>
  <c r="EB148" i="9"/>
  <c r="AM148" i="9" s="1"/>
  <c r="BR148" i="9"/>
  <c r="EC147" i="9"/>
  <c r="AZ147" i="9" s="1"/>
  <c r="AJ144" i="9"/>
  <c r="DL148" i="9"/>
  <c r="Y148" i="9" s="1"/>
  <c r="EN148" i="9"/>
  <c r="DA148" i="9"/>
  <c r="CC144" i="9"/>
  <c r="CD143" i="9"/>
  <c r="BW146" i="9"/>
  <c r="BX145" i="9"/>
  <c r="BY145" i="9" s="1"/>
  <c r="DB146" i="9"/>
  <c r="DC145" i="9"/>
  <c r="DD145" i="9" s="1"/>
  <c r="CI149" i="9"/>
  <c r="CJ149" i="9" s="1"/>
  <c r="CL149" i="9" s="1"/>
  <c r="BV150" i="9"/>
  <c r="CE142" i="9"/>
  <c r="CF142" i="9" s="1"/>
  <c r="CG142" i="9" s="1"/>
  <c r="BJ150" i="9"/>
  <c r="EK149" i="9"/>
  <c r="EP149" i="9" s="1"/>
  <c r="DZ149" i="9"/>
  <c r="EA149" i="9" s="1"/>
  <c r="BP149" i="9"/>
  <c r="BQ149" i="9" s="1"/>
  <c r="EL149" i="9"/>
  <c r="EM149" i="9" s="1"/>
  <c r="DI149" i="9"/>
  <c r="CX149" i="9"/>
  <c r="CS149" i="9"/>
  <c r="BK149" i="9"/>
  <c r="BL149" i="9" s="1"/>
  <c r="AT149" i="9"/>
  <c r="U149" i="9"/>
  <c r="DQ149" i="9"/>
  <c r="DJ149" i="9"/>
  <c r="DK149" i="9" s="1"/>
  <c r="CY149" i="9"/>
  <c r="CZ149" i="9" s="1"/>
  <c r="CT149" i="9"/>
  <c r="CU149" i="9" s="1"/>
  <c r="DY149" i="9"/>
  <c r="DR149" i="9"/>
  <c r="DS149" i="9" s="1"/>
  <c r="BO149" i="9"/>
  <c r="DE144" i="9"/>
  <c r="AW144" i="9" s="1"/>
  <c r="X144" i="9"/>
  <c r="AV147" i="9"/>
  <c r="W147" i="9"/>
  <c r="AU141" i="9"/>
  <c r="V141" i="9"/>
  <c r="CV148" i="9"/>
  <c r="AI148" i="9" s="1"/>
  <c r="CM148" i="9"/>
  <c r="FK148" i="9" l="1"/>
  <c r="FM148" i="9"/>
  <c r="FN148" i="9" s="1"/>
  <c r="FY147" i="9"/>
  <c r="AD147" i="9"/>
  <c r="BC147" i="9" s="1"/>
  <c r="AP147" i="9"/>
  <c r="FU149" i="9"/>
  <c r="EY149" i="9"/>
  <c r="EZ148" i="9"/>
  <c r="FB148" i="9"/>
  <c r="FC148" i="9" s="1"/>
  <c r="AC148" i="9"/>
  <c r="BB148" i="9" s="1"/>
  <c r="FV148" i="9"/>
  <c r="FX148" i="9"/>
  <c r="FJ149" i="9"/>
  <c r="AO149" i="9"/>
  <c r="FR150" i="9"/>
  <c r="FW150" i="9" s="1"/>
  <c r="FG150" i="9"/>
  <c r="FL150" i="9" s="1"/>
  <c r="EV150" i="9"/>
  <c r="FA150" i="9" s="1"/>
  <c r="FS150" i="9"/>
  <c r="FT150" i="9" s="1"/>
  <c r="EW150" i="9"/>
  <c r="EX150" i="9" s="1"/>
  <c r="FH150" i="9"/>
  <c r="FI150" i="9" s="1"/>
  <c r="EO148" i="9"/>
  <c r="EQ148" i="9"/>
  <c r="ER147" i="9"/>
  <c r="AB147" i="9"/>
  <c r="EC148" i="9"/>
  <c r="AZ148" i="9" s="1"/>
  <c r="Z148" i="9"/>
  <c r="AN147" i="9"/>
  <c r="AL148" i="9"/>
  <c r="EF147" i="9"/>
  <c r="EG147" i="9" s="1"/>
  <c r="BA147" i="9" s="1"/>
  <c r="DU148" i="9"/>
  <c r="AY148" i="9" s="1"/>
  <c r="ED147" i="9"/>
  <c r="DT149" i="9"/>
  <c r="AL149" i="9" s="1"/>
  <c r="CM149" i="9"/>
  <c r="DM148" i="9"/>
  <c r="AX148" i="9" s="1"/>
  <c r="AJ145" i="9"/>
  <c r="CV149" i="9"/>
  <c r="AI149" i="9" s="1"/>
  <c r="EB149" i="9"/>
  <c r="EE149" i="9" s="1"/>
  <c r="AA148" i="9"/>
  <c r="AK148" i="9"/>
  <c r="AH142" i="9"/>
  <c r="BR149" i="9"/>
  <c r="EN149" i="9"/>
  <c r="EE148" i="9"/>
  <c r="AB148" i="9" s="1"/>
  <c r="DA149" i="9"/>
  <c r="AV148" i="9"/>
  <c r="W148" i="9"/>
  <c r="CI150" i="9"/>
  <c r="CJ150" i="9" s="1"/>
  <c r="CL150" i="9" s="1"/>
  <c r="BV151" i="9"/>
  <c r="DB147" i="9"/>
  <c r="DC146" i="9"/>
  <c r="DD146" i="9" s="1"/>
  <c r="CC145" i="9"/>
  <c r="CD144" i="9"/>
  <c r="DL149" i="9"/>
  <c r="AK149" i="9" s="1"/>
  <c r="BJ151" i="9"/>
  <c r="EK150" i="9"/>
  <c r="EP150" i="9" s="1"/>
  <c r="DZ150" i="9"/>
  <c r="EA150" i="9" s="1"/>
  <c r="BP150" i="9"/>
  <c r="BQ150" i="9" s="1"/>
  <c r="EL150" i="9"/>
  <c r="EM150" i="9" s="1"/>
  <c r="DI150" i="9"/>
  <c r="CX150" i="9"/>
  <c r="CS150" i="9"/>
  <c r="BK150" i="9"/>
  <c r="BL150" i="9" s="1"/>
  <c r="AT150" i="9"/>
  <c r="U150" i="9"/>
  <c r="DQ150" i="9"/>
  <c r="DJ150" i="9"/>
  <c r="DK150" i="9" s="1"/>
  <c r="CY150" i="9"/>
  <c r="CZ150" i="9" s="1"/>
  <c r="CT150" i="9"/>
  <c r="CU150" i="9" s="1"/>
  <c r="DY150" i="9"/>
  <c r="DR150" i="9"/>
  <c r="DS150" i="9" s="1"/>
  <c r="BO150" i="9"/>
  <c r="DE145" i="9"/>
  <c r="AW145" i="9" s="1"/>
  <c r="X145" i="9"/>
  <c r="CE143" i="9"/>
  <c r="CF143" i="9" s="1"/>
  <c r="CG143" i="9" s="1"/>
  <c r="AU142" i="9"/>
  <c r="V142" i="9"/>
  <c r="BW147" i="9"/>
  <c r="BX146" i="9"/>
  <c r="BY146" i="9" s="1"/>
  <c r="FK149" i="9" l="1"/>
  <c r="FM149" i="9"/>
  <c r="FN149" i="9" s="1"/>
  <c r="FJ150" i="9"/>
  <c r="AC149" i="9"/>
  <c r="BB149" i="9" s="1"/>
  <c r="FX149" i="9"/>
  <c r="FV149" i="9"/>
  <c r="FR151" i="9"/>
  <c r="FW151" i="9" s="1"/>
  <c r="FG151" i="9"/>
  <c r="FL151" i="9" s="1"/>
  <c r="EV151" i="9"/>
  <c r="FA151" i="9" s="1"/>
  <c r="FS151" i="9"/>
  <c r="FT151" i="9" s="1"/>
  <c r="FH151" i="9"/>
  <c r="FI151" i="9" s="1"/>
  <c r="EW151" i="9"/>
  <c r="EX151" i="9" s="1"/>
  <c r="EZ149" i="9"/>
  <c r="FB149" i="9"/>
  <c r="FC149" i="9" s="1"/>
  <c r="FU150" i="9"/>
  <c r="FY148" i="9"/>
  <c r="AD148" i="9"/>
  <c r="AP148" i="9"/>
  <c r="EY150" i="9"/>
  <c r="AM149" i="9"/>
  <c r="EO149" i="9"/>
  <c r="EQ149" i="9"/>
  <c r="ER148" i="9"/>
  <c r="BC148" i="9"/>
  <c r="DU149" i="9"/>
  <c r="AY149" i="9" s="1"/>
  <c r="EF148" i="9"/>
  <c r="EG148" i="9" s="1"/>
  <c r="BA148" i="9" s="1"/>
  <c r="AV149" i="9"/>
  <c r="W149" i="9"/>
  <c r="ED148" i="9"/>
  <c r="Z149" i="9"/>
  <c r="EC149" i="9"/>
  <c r="AZ149" i="9" s="1"/>
  <c r="AN149" i="9"/>
  <c r="AH143" i="9"/>
  <c r="AJ146" i="9"/>
  <c r="EN150" i="9"/>
  <c r="AA149" i="9"/>
  <c r="CM150" i="9"/>
  <c r="AN148" i="9"/>
  <c r="DT150" i="9"/>
  <c r="AL150" i="9" s="1"/>
  <c r="EB150" i="9"/>
  <c r="CV150" i="9"/>
  <c r="DA150" i="9"/>
  <c r="AU143" i="9"/>
  <c r="V143" i="9"/>
  <c r="CE144" i="9"/>
  <c r="CF144" i="9" s="1"/>
  <c r="CG144" i="9" s="1"/>
  <c r="CI151" i="9"/>
  <c r="CJ151" i="9" s="1"/>
  <c r="CL151" i="9" s="1"/>
  <c r="BV152" i="9"/>
  <c r="DB148" i="9"/>
  <c r="DC147" i="9"/>
  <c r="DD147" i="9" s="1"/>
  <c r="DL150" i="9"/>
  <c r="AK150" i="9" s="1"/>
  <c r="BR150" i="9"/>
  <c r="BJ152" i="9"/>
  <c r="EK151" i="9"/>
  <c r="EP151" i="9" s="1"/>
  <c r="DZ151" i="9"/>
  <c r="EA151" i="9" s="1"/>
  <c r="BP151" i="9"/>
  <c r="BQ151" i="9" s="1"/>
  <c r="EL151" i="9"/>
  <c r="EM151" i="9" s="1"/>
  <c r="DI151" i="9"/>
  <c r="CX151" i="9"/>
  <c r="CS151" i="9"/>
  <c r="BK151" i="9"/>
  <c r="BL151" i="9" s="1"/>
  <c r="AT151" i="9"/>
  <c r="U151" i="9"/>
  <c r="DQ151" i="9"/>
  <c r="DJ151" i="9"/>
  <c r="DK151" i="9" s="1"/>
  <c r="CY151" i="9"/>
  <c r="CZ151" i="9" s="1"/>
  <c r="CT151" i="9"/>
  <c r="CU151" i="9" s="1"/>
  <c r="DY151" i="9"/>
  <c r="DR151" i="9"/>
  <c r="DS151" i="9" s="1"/>
  <c r="BO151" i="9"/>
  <c r="DM149" i="9"/>
  <c r="AX149" i="9" s="1"/>
  <c r="Y149" i="9"/>
  <c r="DE146" i="9"/>
  <c r="AW146" i="9" s="1"/>
  <c r="X146" i="9"/>
  <c r="ED149" i="9"/>
  <c r="AB149" i="9"/>
  <c r="EF149" i="9"/>
  <c r="EG149" i="9" s="1"/>
  <c r="BA149" i="9" s="1"/>
  <c r="BW148" i="9"/>
  <c r="BX147" i="9"/>
  <c r="BY147" i="9" s="1"/>
  <c r="CC146" i="9"/>
  <c r="CD145" i="9"/>
  <c r="FJ151" i="9" l="1"/>
  <c r="FK151" i="9" s="1"/>
  <c r="FB150" i="9"/>
  <c r="FC150" i="9" s="1"/>
  <c r="EZ150" i="9"/>
  <c r="AC150" i="9"/>
  <c r="BB150" i="9" s="1"/>
  <c r="FV150" i="9"/>
  <c r="FX150" i="9"/>
  <c r="EY151" i="9"/>
  <c r="FR152" i="9"/>
  <c r="FW152" i="9" s="1"/>
  <c r="EV152" i="9"/>
  <c r="FA152" i="9" s="1"/>
  <c r="FG152" i="9"/>
  <c r="FL152" i="9" s="1"/>
  <c r="FS152" i="9"/>
  <c r="FT152" i="9" s="1"/>
  <c r="FH152" i="9"/>
  <c r="FI152" i="9" s="1"/>
  <c r="EW152" i="9"/>
  <c r="EX152" i="9" s="1"/>
  <c r="FY149" i="9"/>
  <c r="AD149" i="9"/>
  <c r="BC149" i="9" s="1"/>
  <c r="AP149" i="9"/>
  <c r="FK150" i="9"/>
  <c r="FM150" i="9"/>
  <c r="FN150" i="9" s="1"/>
  <c r="FU151" i="9"/>
  <c r="AO151" i="9" s="1"/>
  <c r="AO150" i="9"/>
  <c r="EO150" i="9"/>
  <c r="EQ150" i="9"/>
  <c r="ER149" i="9"/>
  <c r="EC150" i="9"/>
  <c r="AZ150" i="9" s="1"/>
  <c r="Z150" i="9"/>
  <c r="DU150" i="9"/>
  <c r="AY150" i="9" s="1"/>
  <c r="DT151" i="9"/>
  <c r="EN151" i="9"/>
  <c r="W150" i="9"/>
  <c r="AV150" i="9"/>
  <c r="AI150" i="9"/>
  <c r="DL151" i="9"/>
  <c r="AK151" i="9" s="1"/>
  <c r="CV151" i="9"/>
  <c r="BR151" i="9"/>
  <c r="EB151" i="9"/>
  <c r="AM151" i="9" s="1"/>
  <c r="CM151" i="9"/>
  <c r="EE150" i="9"/>
  <c r="ED150" i="9" s="1"/>
  <c r="AA150" i="9"/>
  <c r="AM150" i="9"/>
  <c r="AJ147" i="9"/>
  <c r="AH144" i="9"/>
  <c r="AU144" i="9"/>
  <c r="V144" i="9"/>
  <c r="BW149" i="9"/>
  <c r="BX148" i="9"/>
  <c r="BY148" i="9" s="1"/>
  <c r="DE147" i="9"/>
  <c r="AW147" i="9" s="1"/>
  <c r="X147" i="9"/>
  <c r="DA151" i="9"/>
  <c r="BJ153" i="9"/>
  <c r="EK152" i="9"/>
  <c r="EP152" i="9" s="1"/>
  <c r="DZ152" i="9"/>
  <c r="EA152" i="9" s="1"/>
  <c r="BP152" i="9"/>
  <c r="BQ152" i="9" s="1"/>
  <c r="EL152" i="9"/>
  <c r="EM152" i="9" s="1"/>
  <c r="DI152" i="9"/>
  <c r="CX152" i="9"/>
  <c r="CS152" i="9"/>
  <c r="BK152" i="9"/>
  <c r="BL152" i="9" s="1"/>
  <c r="AT152" i="9"/>
  <c r="U152" i="9"/>
  <c r="DQ152" i="9"/>
  <c r="DJ152" i="9"/>
  <c r="DK152" i="9" s="1"/>
  <c r="CY152" i="9"/>
  <c r="CZ152" i="9" s="1"/>
  <c r="CT152" i="9"/>
  <c r="CU152" i="9" s="1"/>
  <c r="DY152" i="9"/>
  <c r="DR152" i="9"/>
  <c r="DS152" i="9" s="1"/>
  <c r="BO152" i="9"/>
  <c r="DM150" i="9"/>
  <c r="AX150" i="9" s="1"/>
  <c r="Y150" i="9"/>
  <c r="CC147" i="9"/>
  <c r="CD146" i="9"/>
  <c r="CI152" i="9"/>
  <c r="CJ152" i="9" s="1"/>
  <c r="CL152" i="9" s="1"/>
  <c r="BV153" i="9"/>
  <c r="CE145" i="9"/>
  <c r="CF145" i="9" s="1"/>
  <c r="CG145" i="9" s="1"/>
  <c r="DB149" i="9"/>
  <c r="DC148" i="9"/>
  <c r="DD148" i="9" s="1"/>
  <c r="FM151" i="9" l="1"/>
  <c r="FN151" i="9" s="1"/>
  <c r="FY150" i="9"/>
  <c r="AD150" i="9"/>
  <c r="BC150" i="9" s="1"/>
  <c r="AP150" i="9"/>
  <c r="FR153" i="9"/>
  <c r="FW153" i="9" s="1"/>
  <c r="FG153" i="9"/>
  <c r="FL153" i="9" s="1"/>
  <c r="EV153" i="9"/>
  <c r="FA153" i="9" s="1"/>
  <c r="FS153" i="9"/>
  <c r="FT153" i="9" s="1"/>
  <c r="FH153" i="9"/>
  <c r="FI153" i="9" s="1"/>
  <c r="EW153" i="9"/>
  <c r="EX153" i="9" s="1"/>
  <c r="AC151" i="9"/>
  <c r="BB151" i="9" s="1"/>
  <c r="FX151" i="9"/>
  <c r="FV151" i="9"/>
  <c r="FU152" i="9"/>
  <c r="FJ152" i="9"/>
  <c r="EZ151" i="9"/>
  <c r="FB151" i="9"/>
  <c r="FC151" i="9" s="1"/>
  <c r="EY152" i="9"/>
  <c r="EO151" i="9"/>
  <c r="EQ151" i="9"/>
  <c r="ER150" i="9"/>
  <c r="AA151" i="9"/>
  <c r="DT152" i="9"/>
  <c r="AB150" i="9"/>
  <c r="DM151" i="9"/>
  <c r="AX151" i="9" s="1"/>
  <c r="DU151" i="9"/>
  <c r="AY151" i="9" s="1"/>
  <c r="AL151" i="9"/>
  <c r="Z151" i="9"/>
  <c r="EE151" i="9"/>
  <c r="AN151" i="9" s="1"/>
  <c r="AI151" i="9"/>
  <c r="Y151" i="9"/>
  <c r="AV151" i="9"/>
  <c r="CM152" i="9"/>
  <c r="CV152" i="9"/>
  <c r="W152" i="9" s="1"/>
  <c r="EN152" i="9"/>
  <c r="EC151" i="9"/>
  <c r="AZ151" i="9" s="1"/>
  <c r="W151" i="9"/>
  <c r="AN150" i="9"/>
  <c r="EB152" i="9"/>
  <c r="AM152" i="9" s="1"/>
  <c r="AJ148" i="9"/>
  <c r="DL152" i="9"/>
  <c r="AK152" i="9" s="1"/>
  <c r="EF150" i="9"/>
  <c r="EG150" i="9" s="1"/>
  <c r="BA150" i="9" s="1"/>
  <c r="AH145" i="9"/>
  <c r="BR152" i="9"/>
  <c r="DA152" i="9"/>
  <c r="CI153" i="9"/>
  <c r="CJ153" i="9" s="1"/>
  <c r="CL153" i="9" s="1"/>
  <c r="BV154" i="9"/>
  <c r="CC148" i="9"/>
  <c r="CD147" i="9"/>
  <c r="BW150" i="9"/>
  <c r="BX149" i="9"/>
  <c r="BY149" i="9" s="1"/>
  <c r="DB150" i="9"/>
  <c r="DC149" i="9"/>
  <c r="DD149" i="9" s="1"/>
  <c r="CE146" i="9"/>
  <c r="CF146" i="9" s="1"/>
  <c r="CG146" i="9" s="1"/>
  <c r="BJ154" i="9"/>
  <c r="EK153" i="9"/>
  <c r="EP153" i="9" s="1"/>
  <c r="DZ153" i="9"/>
  <c r="EA153" i="9" s="1"/>
  <c r="BP153" i="9"/>
  <c r="BQ153" i="9" s="1"/>
  <c r="EL153" i="9"/>
  <c r="EM153" i="9" s="1"/>
  <c r="DI153" i="9"/>
  <c r="CX153" i="9"/>
  <c r="CS153" i="9"/>
  <c r="BK153" i="9"/>
  <c r="BL153" i="9" s="1"/>
  <c r="AT153" i="9"/>
  <c r="U153" i="9"/>
  <c r="DQ153" i="9"/>
  <c r="DJ153" i="9"/>
  <c r="DK153" i="9" s="1"/>
  <c r="CY153" i="9"/>
  <c r="CZ153" i="9" s="1"/>
  <c r="CT153" i="9"/>
  <c r="CU153" i="9" s="1"/>
  <c r="DY153" i="9"/>
  <c r="DR153" i="9"/>
  <c r="DS153" i="9" s="1"/>
  <c r="BO153" i="9"/>
  <c r="DE148" i="9"/>
  <c r="AW148" i="9" s="1"/>
  <c r="X148" i="9"/>
  <c r="AU145" i="9"/>
  <c r="V145" i="9"/>
  <c r="FY151" i="9" l="1"/>
  <c r="AD151" i="9"/>
  <c r="BC151" i="9" s="1"/>
  <c r="AP151" i="9"/>
  <c r="FU153" i="9"/>
  <c r="FR154" i="9"/>
  <c r="FW154" i="9" s="1"/>
  <c r="FG154" i="9"/>
  <c r="FL154" i="9" s="1"/>
  <c r="EV154" i="9"/>
  <c r="FA154" i="9" s="1"/>
  <c r="FS154" i="9"/>
  <c r="FT154" i="9" s="1"/>
  <c r="FH154" i="9"/>
  <c r="FI154" i="9" s="1"/>
  <c r="EW154" i="9"/>
  <c r="EX154" i="9" s="1"/>
  <c r="FJ153" i="9"/>
  <c r="AO153" i="9"/>
  <c r="FB152" i="9"/>
  <c r="FC152" i="9" s="1"/>
  <c r="EZ152" i="9"/>
  <c r="AC152" i="9"/>
  <c r="BB152" i="9" s="1"/>
  <c r="FV152" i="9"/>
  <c r="FX152" i="9"/>
  <c r="EY153" i="9"/>
  <c r="FK152" i="9"/>
  <c r="FM152" i="9"/>
  <c r="FN152" i="9" s="1"/>
  <c r="AO152" i="9"/>
  <c r="EO152" i="9"/>
  <c r="EQ152" i="9"/>
  <c r="ER151" i="9"/>
  <c r="EC152" i="9"/>
  <c r="AZ152" i="9" s="1"/>
  <c r="DU152" i="9"/>
  <c r="AY152" i="9" s="1"/>
  <c r="AL152" i="9"/>
  <c r="Z152" i="9"/>
  <c r="AB151" i="9"/>
  <c r="ED151" i="9"/>
  <c r="EF151" i="9"/>
  <c r="EG151" i="9" s="1"/>
  <c r="BA151" i="9" s="1"/>
  <c r="AV152" i="9"/>
  <c r="EE152" i="9"/>
  <c r="AN152" i="9" s="1"/>
  <c r="AA152" i="9"/>
  <c r="Y152" i="9"/>
  <c r="AI152" i="9"/>
  <c r="DT153" i="9"/>
  <c r="AL153" i="9" s="1"/>
  <c r="AJ149" i="9"/>
  <c r="EB153" i="9"/>
  <c r="AA153" i="9" s="1"/>
  <c r="AH146" i="9"/>
  <c r="BR153" i="9"/>
  <c r="DM152" i="9"/>
  <c r="AX152" i="9" s="1"/>
  <c r="DL153" i="9"/>
  <c r="EN153" i="9"/>
  <c r="AU146" i="9"/>
  <c r="V146" i="9"/>
  <c r="DA153" i="9"/>
  <c r="CE147" i="9"/>
  <c r="CF147" i="9" s="1"/>
  <c r="CG147" i="9" s="1"/>
  <c r="CV153" i="9"/>
  <c r="DB151" i="9"/>
  <c r="DC150" i="9"/>
  <c r="DD150" i="9" s="1"/>
  <c r="CM153" i="9"/>
  <c r="DE149" i="9"/>
  <c r="AW149" i="9" s="1"/>
  <c r="X149" i="9"/>
  <c r="CI154" i="9"/>
  <c r="CJ154" i="9" s="1"/>
  <c r="CL154" i="9" s="1"/>
  <c r="BV155" i="9"/>
  <c r="BJ155" i="9"/>
  <c r="EK154" i="9"/>
  <c r="EP154" i="9" s="1"/>
  <c r="DZ154" i="9"/>
  <c r="EA154" i="9" s="1"/>
  <c r="BP154" i="9"/>
  <c r="BQ154" i="9" s="1"/>
  <c r="EL154" i="9"/>
  <c r="EM154" i="9" s="1"/>
  <c r="DI154" i="9"/>
  <c r="CX154" i="9"/>
  <c r="CS154" i="9"/>
  <c r="BK154" i="9"/>
  <c r="BL154" i="9" s="1"/>
  <c r="AT154" i="9"/>
  <c r="U154" i="9"/>
  <c r="DQ154" i="9"/>
  <c r="DJ154" i="9"/>
  <c r="DK154" i="9" s="1"/>
  <c r="CY154" i="9"/>
  <c r="CZ154" i="9" s="1"/>
  <c r="CT154" i="9"/>
  <c r="CU154" i="9" s="1"/>
  <c r="DY154" i="9"/>
  <c r="DR154" i="9"/>
  <c r="DS154" i="9" s="1"/>
  <c r="BO154" i="9"/>
  <c r="BW151" i="9"/>
  <c r="BX150" i="9"/>
  <c r="BY150" i="9" s="1"/>
  <c r="CC149" i="9"/>
  <c r="CD148" i="9"/>
  <c r="FJ154" i="9" l="1"/>
  <c r="FY152" i="9"/>
  <c r="AD152" i="9"/>
  <c r="AP152" i="9"/>
  <c r="EY154" i="9"/>
  <c r="FB153" i="9"/>
  <c r="FC153" i="9" s="1"/>
  <c r="EZ153" i="9"/>
  <c r="FM153" i="9"/>
  <c r="FN153" i="9" s="1"/>
  <c r="FK153" i="9"/>
  <c r="FR155" i="9"/>
  <c r="FW155" i="9" s="1"/>
  <c r="FG155" i="9"/>
  <c r="FL155" i="9" s="1"/>
  <c r="EV155" i="9"/>
  <c r="FA155" i="9" s="1"/>
  <c r="FS155" i="9"/>
  <c r="FT155" i="9" s="1"/>
  <c r="EW155" i="9"/>
  <c r="EX155" i="9" s="1"/>
  <c r="FH155" i="9"/>
  <c r="FI155" i="9" s="1"/>
  <c r="AC153" i="9"/>
  <c r="BB153" i="9" s="1"/>
  <c r="FX153" i="9"/>
  <c r="FV153" i="9"/>
  <c r="FU154" i="9"/>
  <c r="AB152" i="9"/>
  <c r="EO153" i="9"/>
  <c r="EQ153" i="9"/>
  <c r="ER152" i="9"/>
  <c r="BC152" i="9"/>
  <c r="EF152" i="9"/>
  <c r="EG152" i="9" s="1"/>
  <c r="BA152" i="9" s="1"/>
  <c r="ED152" i="9"/>
  <c r="DU153" i="9"/>
  <c r="AY153" i="9" s="1"/>
  <c r="DT154" i="9"/>
  <c r="AL154" i="9" s="1"/>
  <c r="EC153" i="9"/>
  <c r="AZ153" i="9" s="1"/>
  <c r="Z153" i="9"/>
  <c r="DM153" i="9"/>
  <c r="AX153" i="9" s="1"/>
  <c r="AH147" i="9"/>
  <c r="EB154" i="9"/>
  <c r="AM154" i="9" s="1"/>
  <c r="CM154" i="9"/>
  <c r="DL154" i="9"/>
  <c r="EE153" i="9"/>
  <c r="ED153" i="9" s="1"/>
  <c r="Y153" i="9"/>
  <c r="AK153" i="9"/>
  <c r="BR154" i="9"/>
  <c r="AM153" i="9"/>
  <c r="CV154" i="9"/>
  <c r="AI154" i="9" s="1"/>
  <c r="EN154" i="9"/>
  <c r="AI153" i="9"/>
  <c r="AJ150" i="9"/>
  <c r="DA154" i="9"/>
  <c r="BJ156" i="9"/>
  <c r="EK155" i="9"/>
  <c r="EP155" i="9" s="1"/>
  <c r="DZ155" i="9"/>
  <c r="EA155" i="9" s="1"/>
  <c r="BP155" i="9"/>
  <c r="BQ155" i="9" s="1"/>
  <c r="EL155" i="9"/>
  <c r="EM155" i="9" s="1"/>
  <c r="DI155" i="9"/>
  <c r="CX155" i="9"/>
  <c r="CS155" i="9"/>
  <c r="BK155" i="9"/>
  <c r="BL155" i="9" s="1"/>
  <c r="AT155" i="9"/>
  <c r="U155" i="9"/>
  <c r="DQ155" i="9"/>
  <c r="DJ155" i="9"/>
  <c r="DK155" i="9" s="1"/>
  <c r="CY155" i="9"/>
  <c r="CZ155" i="9" s="1"/>
  <c r="CT155" i="9"/>
  <c r="CU155" i="9" s="1"/>
  <c r="DY155" i="9"/>
  <c r="DR155" i="9"/>
  <c r="DS155" i="9" s="1"/>
  <c r="BO155" i="9"/>
  <c r="CI155" i="9"/>
  <c r="CJ155" i="9" s="1"/>
  <c r="CL155" i="9" s="1"/>
  <c r="BV156" i="9"/>
  <c r="DB152" i="9"/>
  <c r="DC151" i="9"/>
  <c r="DD151" i="9" s="1"/>
  <c r="AU147" i="9"/>
  <c r="V147" i="9"/>
  <c r="CC150" i="9"/>
  <c r="CD149" i="9"/>
  <c r="CE148" i="9"/>
  <c r="CF148" i="9" s="1"/>
  <c r="CG148" i="9" s="1"/>
  <c r="DE150" i="9"/>
  <c r="AW150" i="9" s="1"/>
  <c r="X150" i="9"/>
  <c r="AV153" i="9"/>
  <c r="W153" i="9"/>
  <c r="BW152" i="9"/>
  <c r="BX151" i="9"/>
  <c r="BY151" i="9" s="1"/>
  <c r="AC154" i="9" l="1"/>
  <c r="BB154" i="9" s="1"/>
  <c r="FV154" i="9"/>
  <c r="FX154" i="9"/>
  <c r="FB154" i="9"/>
  <c r="FC154" i="9" s="1"/>
  <c r="EZ154" i="9"/>
  <c r="FK154" i="9"/>
  <c r="FM154" i="9"/>
  <c r="FN154" i="9" s="1"/>
  <c r="FJ155" i="9"/>
  <c r="FR156" i="9"/>
  <c r="FW156" i="9" s="1"/>
  <c r="FG156" i="9"/>
  <c r="FL156" i="9" s="1"/>
  <c r="EV156" i="9"/>
  <c r="FA156" i="9" s="1"/>
  <c r="FS156" i="9"/>
  <c r="FT156" i="9" s="1"/>
  <c r="FH156" i="9"/>
  <c r="FI156" i="9" s="1"/>
  <c r="EW156" i="9"/>
  <c r="EX156" i="9" s="1"/>
  <c r="AO154" i="9"/>
  <c r="FY153" i="9"/>
  <c r="AD153" i="9"/>
  <c r="BC153" i="9" s="1"/>
  <c r="AP153" i="9"/>
  <c r="FU155" i="9"/>
  <c r="AO155" i="9" s="1"/>
  <c r="EY155" i="9"/>
  <c r="EO154" i="9"/>
  <c r="EQ154" i="9"/>
  <c r="ER153" i="9"/>
  <c r="DU154" i="9"/>
  <c r="AY154" i="9" s="1"/>
  <c r="EE154" i="9"/>
  <c r="DM154" i="9"/>
  <c r="AX154" i="9" s="1"/>
  <c r="AB153" i="9"/>
  <c r="Z154" i="9"/>
  <c r="EC154" i="9"/>
  <c r="AZ154" i="9" s="1"/>
  <c r="AA154" i="9"/>
  <c r="EF153" i="9"/>
  <c r="EG153" i="9" s="1"/>
  <c r="BA153" i="9" s="1"/>
  <c r="AV154" i="9"/>
  <c r="DT155" i="9"/>
  <c r="Y154" i="9"/>
  <c r="AK154" i="9"/>
  <c r="AH148" i="9"/>
  <c r="CV155" i="9"/>
  <c r="AI155" i="9" s="1"/>
  <c r="EN155" i="9"/>
  <c r="AJ151" i="9"/>
  <c r="EB155" i="9"/>
  <c r="AM155" i="9" s="1"/>
  <c r="CM155" i="9"/>
  <c r="DL155" i="9"/>
  <c r="W154" i="9"/>
  <c r="AN153" i="9"/>
  <c r="BR155" i="9"/>
  <c r="DA155" i="9"/>
  <c r="DE151" i="9"/>
  <c r="AW151" i="9" s="1"/>
  <c r="X151" i="9"/>
  <c r="BJ157" i="9"/>
  <c r="EK156" i="9"/>
  <c r="EP156" i="9" s="1"/>
  <c r="DZ156" i="9"/>
  <c r="EA156" i="9" s="1"/>
  <c r="BP156" i="9"/>
  <c r="BQ156" i="9" s="1"/>
  <c r="EL156" i="9"/>
  <c r="EM156" i="9" s="1"/>
  <c r="DI156" i="9"/>
  <c r="CX156" i="9"/>
  <c r="CS156" i="9"/>
  <c r="BK156" i="9"/>
  <c r="BL156" i="9" s="1"/>
  <c r="AT156" i="9"/>
  <c r="DJ156" i="9"/>
  <c r="DK156" i="9" s="1"/>
  <c r="CY156" i="9"/>
  <c r="CZ156" i="9" s="1"/>
  <c r="DY156" i="9"/>
  <c r="BO156" i="9"/>
  <c r="U156" i="9"/>
  <c r="DQ156" i="9"/>
  <c r="CT156" i="9"/>
  <c r="CU156" i="9" s="1"/>
  <c r="DR156" i="9"/>
  <c r="DS156" i="9" s="1"/>
  <c r="BW153" i="9"/>
  <c r="BX152" i="9"/>
  <c r="BY152" i="9" s="1"/>
  <c r="AU148" i="9"/>
  <c r="V148" i="9"/>
  <c r="CI156" i="9"/>
  <c r="CJ156" i="9" s="1"/>
  <c r="CL156" i="9" s="1"/>
  <c r="BV157" i="9"/>
  <c r="CC151" i="9"/>
  <c r="CD150" i="9"/>
  <c r="DB153" i="9"/>
  <c r="DC152" i="9"/>
  <c r="DD152" i="9" s="1"/>
  <c r="CE149" i="9"/>
  <c r="CF149" i="9" s="1"/>
  <c r="CG149" i="9" s="1"/>
  <c r="FB155" i="9" l="1"/>
  <c r="FC155" i="9" s="1"/>
  <c r="EZ155" i="9"/>
  <c r="FU156" i="9"/>
  <c r="FG157" i="9"/>
  <c r="FL157" i="9" s="1"/>
  <c r="FR157" i="9"/>
  <c r="FW157" i="9" s="1"/>
  <c r="EV157" i="9"/>
  <c r="FA157" i="9" s="1"/>
  <c r="FS157" i="9"/>
  <c r="FT157" i="9" s="1"/>
  <c r="FH157" i="9"/>
  <c r="FI157" i="9" s="1"/>
  <c r="EW157" i="9"/>
  <c r="EX157" i="9" s="1"/>
  <c r="FY154" i="9"/>
  <c r="AD154" i="9"/>
  <c r="BC154" i="9" s="1"/>
  <c r="AP154" i="9"/>
  <c r="FJ156" i="9"/>
  <c r="AC155" i="9"/>
  <c r="BB155" i="9" s="1"/>
  <c r="FX155" i="9"/>
  <c r="FV155" i="9"/>
  <c r="FM155" i="9"/>
  <c r="FN155" i="9" s="1"/>
  <c r="FK155" i="9"/>
  <c r="EY156" i="9"/>
  <c r="ER154" i="9"/>
  <c r="EO155" i="9"/>
  <c r="EQ155" i="9"/>
  <c r="AV155" i="9"/>
  <c r="Z155" i="9"/>
  <c r="ED154" i="9"/>
  <c r="AN154" i="9"/>
  <c r="AB154" i="9"/>
  <c r="EF154" i="9"/>
  <c r="EG154" i="9" s="1"/>
  <c r="BA154" i="9" s="1"/>
  <c r="CV156" i="9"/>
  <c r="AI156" i="9" s="1"/>
  <c r="DT156" i="9"/>
  <c r="AL156" i="9" s="1"/>
  <c r="EE155" i="9"/>
  <c r="AN155" i="9" s="1"/>
  <c r="DL156" i="9"/>
  <c r="W155" i="9"/>
  <c r="CM156" i="9"/>
  <c r="EC155" i="9"/>
  <c r="AZ155" i="9" s="1"/>
  <c r="AA155" i="9"/>
  <c r="AL155" i="9"/>
  <c r="DU155" i="9"/>
  <c r="AY155" i="9" s="1"/>
  <c r="DM155" i="9"/>
  <c r="AX155" i="9" s="1"/>
  <c r="AH149" i="9"/>
  <c r="AJ152" i="9"/>
  <c r="EN156" i="9"/>
  <c r="EB156" i="9"/>
  <c r="EC156" i="9" s="1"/>
  <c r="AZ156" i="9" s="1"/>
  <c r="AK155" i="9"/>
  <c r="Y155" i="9"/>
  <c r="AU149" i="9"/>
  <c r="V149" i="9"/>
  <c r="CE150" i="9"/>
  <c r="CF150" i="9" s="1"/>
  <c r="CG150" i="9" s="1"/>
  <c r="DB154" i="9"/>
  <c r="DC153" i="9"/>
  <c r="DD153" i="9" s="1"/>
  <c r="BW154" i="9"/>
  <c r="BX153" i="9"/>
  <c r="BY153" i="9" s="1"/>
  <c r="DA156" i="9"/>
  <c r="BR156" i="9"/>
  <c r="DE152" i="9"/>
  <c r="AW152" i="9" s="1"/>
  <c r="X152" i="9"/>
  <c r="BJ158" i="9"/>
  <c r="EK157" i="9"/>
  <c r="EP157" i="9" s="1"/>
  <c r="DZ157" i="9"/>
  <c r="EA157" i="9" s="1"/>
  <c r="BP157" i="9"/>
  <c r="BQ157" i="9" s="1"/>
  <c r="EL157" i="9"/>
  <c r="EM157" i="9" s="1"/>
  <c r="DI157" i="9"/>
  <c r="CX157" i="9"/>
  <c r="CS157" i="9"/>
  <c r="BK157" i="9"/>
  <c r="BL157" i="9" s="1"/>
  <c r="AT157" i="9"/>
  <c r="U157" i="9"/>
  <c r="DJ157" i="9"/>
  <c r="DK157" i="9" s="1"/>
  <c r="CY157" i="9"/>
  <c r="CZ157" i="9" s="1"/>
  <c r="DY157" i="9"/>
  <c r="BO157" i="9"/>
  <c r="DQ157" i="9"/>
  <c r="CT157" i="9"/>
  <c r="CU157" i="9" s="1"/>
  <c r="DR157" i="9"/>
  <c r="DS157" i="9" s="1"/>
  <c r="CC152" i="9"/>
  <c r="CD151" i="9"/>
  <c r="CI157" i="9"/>
  <c r="CJ157" i="9" s="1"/>
  <c r="CL157" i="9" s="1"/>
  <c r="BV158" i="9"/>
  <c r="AC156" i="9" l="1"/>
  <c r="BB156" i="9" s="1"/>
  <c r="FV156" i="9"/>
  <c r="FX156" i="9"/>
  <c r="FU157" i="9"/>
  <c r="AO157" i="9" s="1"/>
  <c r="FJ157" i="9"/>
  <c r="FR158" i="9"/>
  <c r="FW158" i="9" s="1"/>
  <c r="FG158" i="9"/>
  <c r="FL158" i="9" s="1"/>
  <c r="EV158" i="9"/>
  <c r="FA158" i="9" s="1"/>
  <c r="FS158" i="9"/>
  <c r="FT158" i="9" s="1"/>
  <c r="EW158" i="9"/>
  <c r="EX158" i="9" s="1"/>
  <c r="FH158" i="9"/>
  <c r="FI158" i="9" s="1"/>
  <c r="FB156" i="9"/>
  <c r="FC156" i="9" s="1"/>
  <c r="EZ156" i="9"/>
  <c r="FY155" i="9"/>
  <c r="AD155" i="9"/>
  <c r="BC155" i="9" s="1"/>
  <c r="AP155" i="9"/>
  <c r="FM156" i="9"/>
  <c r="FN156" i="9" s="1"/>
  <c r="FK156" i="9"/>
  <c r="AO156" i="9"/>
  <c r="EY157" i="9"/>
  <c r="ER155" i="9"/>
  <c r="EO156" i="9"/>
  <c r="EQ156" i="9"/>
  <c r="AB155" i="9"/>
  <c r="Z156" i="9"/>
  <c r="EF155" i="9"/>
  <c r="EG155" i="9" s="1"/>
  <c r="BA155" i="9" s="1"/>
  <c r="W156" i="9"/>
  <c r="DU156" i="9"/>
  <c r="AY156" i="9" s="1"/>
  <c r="ED155" i="9"/>
  <c r="AV156" i="9"/>
  <c r="AA156" i="9"/>
  <c r="Y156" i="9"/>
  <c r="DM156" i="9"/>
  <c r="AX156" i="9" s="1"/>
  <c r="AK156" i="9"/>
  <c r="AH150" i="9"/>
  <c r="EE156" i="9"/>
  <c r="EF156" i="9" s="1"/>
  <c r="EG156" i="9" s="1"/>
  <c r="BA156" i="9" s="1"/>
  <c r="AM156" i="9"/>
  <c r="AJ153" i="9"/>
  <c r="DA157" i="9"/>
  <c r="EN157" i="9"/>
  <c r="CV157" i="9"/>
  <c r="DT157" i="9"/>
  <c r="EB157" i="9"/>
  <c r="AM157" i="9" s="1"/>
  <c r="BR157" i="9"/>
  <c r="CC153" i="9"/>
  <c r="CD152" i="9"/>
  <c r="BW155" i="9"/>
  <c r="BX154" i="9"/>
  <c r="BY154" i="9" s="1"/>
  <c r="DL157" i="9"/>
  <c r="AK157" i="9" s="1"/>
  <c r="DQ158" i="9"/>
  <c r="DJ158" i="9"/>
  <c r="DK158" i="9" s="1"/>
  <c r="CY158" i="9"/>
  <c r="CZ158" i="9" s="1"/>
  <c r="CT158" i="9"/>
  <c r="CU158" i="9" s="1"/>
  <c r="DY158" i="9"/>
  <c r="DR158" i="9"/>
  <c r="DS158" i="9" s="1"/>
  <c r="BJ159" i="9"/>
  <c r="EK158" i="9"/>
  <c r="EP158" i="9" s="1"/>
  <c r="DZ158" i="9"/>
  <c r="EA158" i="9" s="1"/>
  <c r="BP158" i="9"/>
  <c r="BQ158" i="9" s="1"/>
  <c r="EL158" i="9"/>
  <c r="EM158" i="9" s="1"/>
  <c r="DI158" i="9"/>
  <c r="CX158" i="9"/>
  <c r="CS158" i="9"/>
  <c r="BK158" i="9"/>
  <c r="BL158" i="9" s="1"/>
  <c r="AT158" i="9"/>
  <c r="U158" i="9"/>
  <c r="BO158" i="9"/>
  <c r="CM157" i="9"/>
  <c r="CE151" i="9"/>
  <c r="CF151" i="9" s="1"/>
  <c r="CG151" i="9" s="1"/>
  <c r="BV159" i="9"/>
  <c r="CI158" i="9"/>
  <c r="CJ158" i="9" s="1"/>
  <c r="CL158" i="9" s="1"/>
  <c r="DB155" i="9"/>
  <c r="DC154" i="9"/>
  <c r="DD154" i="9" s="1"/>
  <c r="DE153" i="9"/>
  <c r="AW153" i="9" s="1"/>
  <c r="X153" i="9"/>
  <c r="AU150" i="9"/>
  <c r="V150" i="9"/>
  <c r="FJ158" i="9" l="1"/>
  <c r="FM158" i="9" s="1"/>
  <c r="FN158" i="9" s="1"/>
  <c r="FM157" i="9"/>
  <c r="FN157" i="9" s="1"/>
  <c r="FK157" i="9"/>
  <c r="FB157" i="9"/>
  <c r="FC157" i="9" s="1"/>
  <c r="EZ157" i="9"/>
  <c r="FY156" i="9"/>
  <c r="AD156" i="9"/>
  <c r="AP156" i="9"/>
  <c r="FU158" i="9"/>
  <c r="FR159" i="9"/>
  <c r="FW159" i="9" s="1"/>
  <c r="FG159" i="9"/>
  <c r="FL159" i="9" s="1"/>
  <c r="EV159" i="9"/>
  <c r="FA159" i="9" s="1"/>
  <c r="FS159" i="9"/>
  <c r="FT159" i="9" s="1"/>
  <c r="FH159" i="9"/>
  <c r="FI159" i="9" s="1"/>
  <c r="EW159" i="9"/>
  <c r="EX159" i="9" s="1"/>
  <c r="AC157" i="9"/>
  <c r="BB157" i="9" s="1"/>
  <c r="FX157" i="9"/>
  <c r="FV157" i="9"/>
  <c r="EY158" i="9"/>
  <c r="EO157" i="9"/>
  <c r="EQ157" i="9"/>
  <c r="ER156" i="9"/>
  <c r="BC156" i="9"/>
  <c r="AB156" i="9"/>
  <c r="AI157" i="9"/>
  <c r="AN156" i="9"/>
  <c r="BR158" i="9"/>
  <c r="AH151" i="9"/>
  <c r="ED156" i="9"/>
  <c r="AL157" i="9"/>
  <c r="AJ154" i="9"/>
  <c r="EN158" i="9"/>
  <c r="CV158" i="9"/>
  <c r="AI158" i="9" s="1"/>
  <c r="AU151" i="9"/>
  <c r="V151" i="9"/>
  <c r="EB158" i="9"/>
  <c r="AM158" i="9" s="1"/>
  <c r="DT158" i="9"/>
  <c r="DL158" i="9"/>
  <c r="DE154" i="9"/>
  <c r="AW154" i="9" s="1"/>
  <c r="X154" i="9"/>
  <c r="BV160" i="9"/>
  <c r="CI159" i="9"/>
  <c r="CJ159" i="9" s="1"/>
  <c r="CL159" i="9" s="1"/>
  <c r="DQ159" i="9"/>
  <c r="DJ159" i="9"/>
  <c r="DK159" i="9" s="1"/>
  <c r="CY159" i="9"/>
  <c r="CZ159" i="9" s="1"/>
  <c r="CT159" i="9"/>
  <c r="CU159" i="9" s="1"/>
  <c r="DY159" i="9"/>
  <c r="DR159" i="9"/>
  <c r="DS159" i="9" s="1"/>
  <c r="BO159" i="9"/>
  <c r="BJ160" i="9"/>
  <c r="EK159" i="9"/>
  <c r="EP159" i="9" s="1"/>
  <c r="DZ159" i="9"/>
  <c r="EA159" i="9" s="1"/>
  <c r="BP159" i="9"/>
  <c r="BQ159" i="9" s="1"/>
  <c r="EL159" i="9"/>
  <c r="EM159" i="9" s="1"/>
  <c r="DI159" i="9"/>
  <c r="CX159" i="9"/>
  <c r="CS159" i="9"/>
  <c r="BK159" i="9"/>
  <c r="BL159" i="9" s="1"/>
  <c r="AT159" i="9"/>
  <c r="U159" i="9"/>
  <c r="DM157" i="9"/>
  <c r="AX157" i="9" s="1"/>
  <c r="Y157" i="9"/>
  <c r="DU157" i="9"/>
  <c r="AY157" i="9" s="1"/>
  <c r="Z157" i="9"/>
  <c r="CC154" i="9"/>
  <c r="CD153" i="9"/>
  <c r="EE157" i="9"/>
  <c r="EC157" i="9"/>
  <c r="AZ157" i="9" s="1"/>
  <c r="AA157" i="9"/>
  <c r="DA158" i="9"/>
  <c r="DB156" i="9"/>
  <c r="DC155" i="9"/>
  <c r="DD155" i="9" s="1"/>
  <c r="CE152" i="9"/>
  <c r="CF152" i="9" s="1"/>
  <c r="CG152" i="9" s="1"/>
  <c r="CM158" i="9"/>
  <c r="BW156" i="9"/>
  <c r="BX155" i="9"/>
  <c r="BY155" i="9" s="1"/>
  <c r="AV157" i="9"/>
  <c r="W157" i="9"/>
  <c r="FK158" i="9" l="1"/>
  <c r="FJ159" i="9"/>
  <c r="FM159" i="9" s="1"/>
  <c r="FN159" i="9" s="1"/>
  <c r="EZ158" i="9"/>
  <c r="FB158" i="9"/>
  <c r="FC158" i="9" s="1"/>
  <c r="AC158" i="9"/>
  <c r="BB158" i="9" s="1"/>
  <c r="FV158" i="9"/>
  <c r="FX158" i="9"/>
  <c r="EY159" i="9"/>
  <c r="FR160" i="9"/>
  <c r="FW160" i="9" s="1"/>
  <c r="EV160" i="9"/>
  <c r="FA160" i="9" s="1"/>
  <c r="FG160" i="9"/>
  <c r="FL160" i="9" s="1"/>
  <c r="FS160" i="9"/>
  <c r="FT160" i="9" s="1"/>
  <c r="FH160" i="9"/>
  <c r="FI160" i="9" s="1"/>
  <c r="EW160" i="9"/>
  <c r="EX160" i="9" s="1"/>
  <c r="AO158" i="9"/>
  <c r="FY157" i="9"/>
  <c r="AD157" i="9"/>
  <c r="BC157" i="9" s="1"/>
  <c r="AP157" i="9"/>
  <c r="FU159" i="9"/>
  <c r="EO158" i="9"/>
  <c r="EQ158" i="9"/>
  <c r="ER157" i="9"/>
  <c r="BR159" i="9"/>
  <c r="AK158" i="9"/>
  <c r="AJ155" i="9"/>
  <c r="EB159" i="9"/>
  <c r="AL158" i="9"/>
  <c r="AH152" i="9"/>
  <c r="DT159" i="9"/>
  <c r="AL159" i="9" s="1"/>
  <c r="AN157" i="9"/>
  <c r="EN159" i="9"/>
  <c r="DA159" i="9"/>
  <c r="DB157" i="9"/>
  <c r="DC156" i="9"/>
  <c r="DD156" i="9" s="1"/>
  <c r="CE153" i="9"/>
  <c r="CF153" i="9" s="1"/>
  <c r="CG153" i="9" s="1"/>
  <c r="DQ160" i="9"/>
  <c r="DJ160" i="9"/>
  <c r="DK160" i="9" s="1"/>
  <c r="CY160" i="9"/>
  <c r="CZ160" i="9" s="1"/>
  <c r="CT160" i="9"/>
  <c r="CU160" i="9" s="1"/>
  <c r="DY160" i="9"/>
  <c r="DR160" i="9"/>
  <c r="DS160" i="9" s="1"/>
  <c r="BO160" i="9"/>
  <c r="BJ161" i="9"/>
  <c r="EK160" i="9"/>
  <c r="EP160" i="9" s="1"/>
  <c r="DZ160" i="9"/>
  <c r="EA160" i="9" s="1"/>
  <c r="BP160" i="9"/>
  <c r="BQ160" i="9" s="1"/>
  <c r="EL160" i="9"/>
  <c r="EM160" i="9" s="1"/>
  <c r="DI160" i="9"/>
  <c r="CX160" i="9"/>
  <c r="CS160" i="9"/>
  <c r="BK160" i="9"/>
  <c r="BL160" i="9" s="1"/>
  <c r="AT160" i="9"/>
  <c r="U160" i="9"/>
  <c r="DU158" i="9"/>
  <c r="AY158" i="9" s="1"/>
  <c r="Z158" i="9"/>
  <c r="DL159" i="9"/>
  <c r="AK159" i="9" s="1"/>
  <c r="DE155" i="9"/>
  <c r="AW155" i="9" s="1"/>
  <c r="X155" i="9"/>
  <c r="ED157" i="9"/>
  <c r="AB157" i="9"/>
  <c r="EF157" i="9"/>
  <c r="EG157" i="9" s="1"/>
  <c r="BA157" i="9" s="1"/>
  <c r="BV161" i="9"/>
  <c r="CI160" i="9"/>
  <c r="CJ160" i="9" s="1"/>
  <c r="CL160" i="9" s="1"/>
  <c r="DM158" i="9"/>
  <c r="AX158" i="9" s="1"/>
  <c r="Y158" i="9"/>
  <c r="BW157" i="9"/>
  <c r="BX156" i="9"/>
  <c r="BY156" i="9" s="1"/>
  <c r="CV159" i="9"/>
  <c r="AU152" i="9"/>
  <c r="V152" i="9"/>
  <c r="CC155" i="9"/>
  <c r="CD154" i="9"/>
  <c r="EC158" i="9"/>
  <c r="AZ158" i="9" s="1"/>
  <c r="EE158" i="9"/>
  <c r="AA158" i="9"/>
  <c r="AV158" i="9"/>
  <c r="W158" i="9"/>
  <c r="CM159" i="9"/>
  <c r="FK159" i="9" l="1"/>
  <c r="AC159" i="9"/>
  <c r="BB159" i="9" s="1"/>
  <c r="FX159" i="9"/>
  <c r="FV159" i="9"/>
  <c r="FY158" i="9"/>
  <c r="AD158" i="9"/>
  <c r="BC158" i="9" s="1"/>
  <c r="AP158" i="9"/>
  <c r="AO159" i="9"/>
  <c r="EZ159" i="9"/>
  <c r="FB159" i="9"/>
  <c r="FC159" i="9" s="1"/>
  <c r="FU160" i="9"/>
  <c r="FJ160" i="9"/>
  <c r="FG161" i="9"/>
  <c r="FL161" i="9" s="1"/>
  <c r="FR161" i="9"/>
  <c r="FW161" i="9" s="1"/>
  <c r="EV161" i="9"/>
  <c r="FA161" i="9" s="1"/>
  <c r="FS161" i="9"/>
  <c r="FT161" i="9" s="1"/>
  <c r="FH161" i="9"/>
  <c r="FI161" i="9" s="1"/>
  <c r="EW161" i="9"/>
  <c r="EX161" i="9" s="1"/>
  <c r="EY160" i="9"/>
  <c r="DU159" i="9"/>
  <c r="AY159" i="9" s="1"/>
  <c r="Z159" i="9"/>
  <c r="EO159" i="9"/>
  <c r="EQ159" i="9"/>
  <c r="ER158" i="9"/>
  <c r="EC159" i="9"/>
  <c r="AZ159" i="9" s="1"/>
  <c r="EE159" i="9"/>
  <c r="AA159" i="9"/>
  <c r="BR160" i="9"/>
  <c r="AM159" i="9"/>
  <c r="EB160" i="9"/>
  <c r="AM160" i="9" s="1"/>
  <c r="DT160" i="9"/>
  <c r="Z160" i="9" s="1"/>
  <c r="CM160" i="9"/>
  <c r="EN160" i="9"/>
  <c r="AI159" i="9"/>
  <c r="AH153" i="9"/>
  <c r="AN158" i="9"/>
  <c r="AJ156" i="9"/>
  <c r="DL160" i="9"/>
  <c r="Y160" i="9" s="1"/>
  <c r="DA160" i="9"/>
  <c r="CE154" i="9"/>
  <c r="CF154" i="9" s="1"/>
  <c r="CG154" i="9" s="1"/>
  <c r="CV160" i="9"/>
  <c r="BV162" i="9"/>
  <c r="CI161" i="9"/>
  <c r="CJ161" i="9" s="1"/>
  <c r="CL161" i="9" s="1"/>
  <c r="AU153" i="9"/>
  <c r="V153" i="9"/>
  <c r="AV159" i="9"/>
  <c r="W159" i="9"/>
  <c r="BW158" i="9"/>
  <c r="BX157" i="9"/>
  <c r="BY157" i="9" s="1"/>
  <c r="DQ161" i="9"/>
  <c r="DJ161" i="9"/>
  <c r="DK161" i="9" s="1"/>
  <c r="CY161" i="9"/>
  <c r="CZ161" i="9" s="1"/>
  <c r="CT161" i="9"/>
  <c r="CU161" i="9" s="1"/>
  <c r="DY161" i="9"/>
  <c r="DR161" i="9"/>
  <c r="DS161" i="9" s="1"/>
  <c r="BO161" i="9"/>
  <c r="BJ162" i="9"/>
  <c r="EK161" i="9"/>
  <c r="EP161" i="9" s="1"/>
  <c r="DZ161" i="9"/>
  <c r="EA161" i="9" s="1"/>
  <c r="BP161" i="9"/>
  <c r="BQ161" i="9" s="1"/>
  <c r="EL161" i="9"/>
  <c r="EM161" i="9" s="1"/>
  <c r="DI161" i="9"/>
  <c r="CX161" i="9"/>
  <c r="CS161" i="9"/>
  <c r="BK161" i="9"/>
  <c r="BL161" i="9" s="1"/>
  <c r="AT161" i="9"/>
  <c r="U161" i="9"/>
  <c r="DB158" i="9"/>
  <c r="DC157" i="9"/>
  <c r="DD157" i="9" s="1"/>
  <c r="EF158" i="9"/>
  <c r="EG158" i="9" s="1"/>
  <c r="BA158" i="9" s="1"/>
  <c r="ED158" i="9"/>
  <c r="AB158" i="9"/>
  <c r="CC156" i="9"/>
  <c r="CD155" i="9"/>
  <c r="DM159" i="9"/>
  <c r="AX159" i="9" s="1"/>
  <c r="Y159" i="9"/>
  <c r="DE156" i="9"/>
  <c r="AW156" i="9" s="1"/>
  <c r="X156" i="9"/>
  <c r="FU161" i="9" l="1"/>
  <c r="AC160" i="9"/>
  <c r="FV160" i="9"/>
  <c r="FX160" i="9"/>
  <c r="FY159" i="9"/>
  <c r="AD159" i="9"/>
  <c r="AP159" i="9"/>
  <c r="FJ161" i="9"/>
  <c r="FK160" i="9"/>
  <c r="FM160" i="9"/>
  <c r="FN160" i="9" s="1"/>
  <c r="EY161" i="9"/>
  <c r="FR162" i="9"/>
  <c r="FW162" i="9" s="1"/>
  <c r="FG162" i="9"/>
  <c r="FL162" i="9" s="1"/>
  <c r="EV162" i="9"/>
  <c r="FA162" i="9" s="1"/>
  <c r="FS162" i="9"/>
  <c r="FT162" i="9" s="1"/>
  <c r="EW162" i="9"/>
  <c r="EX162" i="9" s="1"/>
  <c r="FH162" i="9"/>
  <c r="FI162" i="9" s="1"/>
  <c r="FB160" i="9"/>
  <c r="FC160" i="9" s="1"/>
  <c r="EZ160" i="9"/>
  <c r="AO160" i="9"/>
  <c r="ED159" i="9"/>
  <c r="EO160" i="9"/>
  <c r="EQ160" i="9"/>
  <c r="BB160" i="9"/>
  <c r="ER159" i="9"/>
  <c r="BC159" i="9"/>
  <c r="AA160" i="9"/>
  <c r="AB159" i="9"/>
  <c r="EC160" i="9"/>
  <c r="AZ160" i="9" s="1"/>
  <c r="EF159" i="9"/>
  <c r="EG159" i="9" s="1"/>
  <c r="BA159" i="9" s="1"/>
  <c r="EE160" i="9"/>
  <c r="AN160" i="9" s="1"/>
  <c r="AN159" i="9"/>
  <c r="DU160" i="9"/>
  <c r="AY160" i="9" s="1"/>
  <c r="DT161" i="9"/>
  <c r="AL161" i="9" s="1"/>
  <c r="AI160" i="9"/>
  <c r="DM160" i="9"/>
  <c r="AX160" i="9" s="1"/>
  <c r="BR161" i="9"/>
  <c r="EB161" i="9"/>
  <c r="AA161" i="9" s="1"/>
  <c r="CV161" i="9"/>
  <c r="AI161" i="9" s="1"/>
  <c r="AK160" i="9"/>
  <c r="AJ157" i="9"/>
  <c r="AH154" i="9"/>
  <c r="AL160" i="9"/>
  <c r="EN161" i="9"/>
  <c r="DA161" i="9"/>
  <c r="CC157" i="9"/>
  <c r="CD156" i="9"/>
  <c r="DE157" i="9"/>
  <c r="AW157" i="9" s="1"/>
  <c r="X157" i="9"/>
  <c r="DQ162" i="9"/>
  <c r="DJ162" i="9"/>
  <c r="DK162" i="9" s="1"/>
  <c r="CY162" i="9"/>
  <c r="CZ162" i="9" s="1"/>
  <c r="CT162" i="9"/>
  <c r="CU162" i="9" s="1"/>
  <c r="DY162" i="9"/>
  <c r="DR162" i="9"/>
  <c r="DS162" i="9" s="1"/>
  <c r="BO162" i="9"/>
  <c r="BJ163" i="9"/>
  <c r="EK162" i="9"/>
  <c r="EP162" i="9" s="1"/>
  <c r="DZ162" i="9"/>
  <c r="EA162" i="9" s="1"/>
  <c r="BP162" i="9"/>
  <c r="BQ162" i="9" s="1"/>
  <c r="EL162" i="9"/>
  <c r="EM162" i="9" s="1"/>
  <c r="DI162" i="9"/>
  <c r="CX162" i="9"/>
  <c r="CS162" i="9"/>
  <c r="BK162" i="9"/>
  <c r="BL162" i="9" s="1"/>
  <c r="AT162" i="9"/>
  <c r="U162" i="9"/>
  <c r="AV160" i="9"/>
  <c r="W160" i="9"/>
  <c r="DL161" i="9"/>
  <c r="CE155" i="9"/>
  <c r="CF155" i="9" s="1"/>
  <c r="CG155" i="9" s="1"/>
  <c r="BV163" i="9"/>
  <c r="CI162" i="9"/>
  <c r="CJ162" i="9" s="1"/>
  <c r="CL162" i="9" s="1"/>
  <c r="AU154" i="9"/>
  <c r="V154" i="9"/>
  <c r="BW159" i="9"/>
  <c r="BX158" i="9"/>
  <c r="BY158" i="9" s="1"/>
  <c r="DB159" i="9"/>
  <c r="DC158" i="9"/>
  <c r="DD158" i="9" s="1"/>
  <c r="CM161" i="9"/>
  <c r="AC161" i="9" l="1"/>
  <c r="FX161" i="9"/>
  <c r="FV161" i="9"/>
  <c r="FU162" i="9"/>
  <c r="AO162" i="9" s="1"/>
  <c r="EY162" i="9"/>
  <c r="FR163" i="9"/>
  <c r="FW163" i="9" s="1"/>
  <c r="FG163" i="9"/>
  <c r="FL163" i="9" s="1"/>
  <c r="EV163" i="9"/>
  <c r="FA163" i="9" s="1"/>
  <c r="FS163" i="9"/>
  <c r="FT163" i="9" s="1"/>
  <c r="FH163" i="9"/>
  <c r="FI163" i="9" s="1"/>
  <c r="EW163" i="9"/>
  <c r="EX163" i="9" s="1"/>
  <c r="FB161" i="9"/>
  <c r="FC161" i="9" s="1"/>
  <c r="EZ161" i="9"/>
  <c r="FJ162" i="9"/>
  <c r="FM161" i="9"/>
  <c r="FN161" i="9" s="1"/>
  <c r="FK161" i="9"/>
  <c r="FY160" i="9"/>
  <c r="AD160" i="9"/>
  <c r="BC160" i="9" s="1"/>
  <c r="AP160" i="9"/>
  <c r="AO161" i="9"/>
  <c r="ER160" i="9"/>
  <c r="EO161" i="9"/>
  <c r="EQ161" i="9"/>
  <c r="BB161" i="9"/>
  <c r="DU161" i="9"/>
  <c r="AY161" i="9" s="1"/>
  <c r="EF160" i="9"/>
  <c r="EG160" i="9" s="1"/>
  <c r="BA160" i="9" s="1"/>
  <c r="ED160" i="9"/>
  <c r="AB160" i="9"/>
  <c r="W161" i="9"/>
  <c r="EE161" i="9"/>
  <c r="AN161" i="9" s="1"/>
  <c r="EB162" i="9"/>
  <c r="AM162" i="9" s="1"/>
  <c r="Z161" i="9"/>
  <c r="EC161" i="9"/>
  <c r="AZ161" i="9" s="1"/>
  <c r="DT162" i="9"/>
  <c r="AV161" i="9"/>
  <c r="BR162" i="9"/>
  <c r="AH155" i="9"/>
  <c r="AK161" i="9"/>
  <c r="CM162" i="9"/>
  <c r="AM161" i="9"/>
  <c r="AJ158" i="9"/>
  <c r="EN162" i="9"/>
  <c r="CV162" i="9"/>
  <c r="AI162" i="9" s="1"/>
  <c r="DA162" i="9"/>
  <c r="DE158" i="9"/>
  <c r="AW158" i="9" s="1"/>
  <c r="X158" i="9"/>
  <c r="DQ163" i="9"/>
  <c r="DJ163" i="9"/>
  <c r="DK163" i="9" s="1"/>
  <c r="CY163" i="9"/>
  <c r="CZ163" i="9" s="1"/>
  <c r="CT163" i="9"/>
  <c r="CU163" i="9" s="1"/>
  <c r="DY163" i="9"/>
  <c r="DR163" i="9"/>
  <c r="DS163" i="9" s="1"/>
  <c r="BO163" i="9"/>
  <c r="BJ164" i="9"/>
  <c r="EK163" i="9"/>
  <c r="EP163" i="9" s="1"/>
  <c r="DZ163" i="9"/>
  <c r="EA163" i="9" s="1"/>
  <c r="BP163" i="9"/>
  <c r="BQ163" i="9" s="1"/>
  <c r="EL163" i="9"/>
  <c r="EM163" i="9" s="1"/>
  <c r="DI163" i="9"/>
  <c r="CX163" i="9"/>
  <c r="CS163" i="9"/>
  <c r="BK163" i="9"/>
  <c r="BL163" i="9" s="1"/>
  <c r="AT163" i="9"/>
  <c r="U163" i="9"/>
  <c r="CE156" i="9"/>
  <c r="CF156" i="9" s="1"/>
  <c r="CG156" i="9" s="1"/>
  <c r="DL162" i="9"/>
  <c r="DM161" i="9"/>
  <c r="AX161" i="9" s="1"/>
  <c r="Y161" i="9"/>
  <c r="BW160" i="9"/>
  <c r="BX159" i="9"/>
  <c r="BY159" i="9" s="1"/>
  <c r="BV164" i="9"/>
  <c r="CI163" i="9"/>
  <c r="CJ163" i="9" s="1"/>
  <c r="CL163" i="9" s="1"/>
  <c r="DB160" i="9"/>
  <c r="DC159" i="9"/>
  <c r="DD159" i="9" s="1"/>
  <c r="AU155" i="9"/>
  <c r="V155" i="9"/>
  <c r="CC158" i="9"/>
  <c r="CD157" i="9"/>
  <c r="FR164" i="9" l="1"/>
  <c r="FW164" i="9" s="1"/>
  <c r="FG164" i="9"/>
  <c r="FL164" i="9" s="1"/>
  <c r="EV164" i="9"/>
  <c r="FA164" i="9" s="1"/>
  <c r="FS164" i="9"/>
  <c r="FT164" i="9" s="1"/>
  <c r="FH164" i="9"/>
  <c r="FI164" i="9" s="1"/>
  <c r="EW164" i="9"/>
  <c r="EX164" i="9" s="1"/>
  <c r="FB162" i="9"/>
  <c r="FC162" i="9" s="1"/>
  <c r="EZ162" i="9"/>
  <c r="FU163" i="9"/>
  <c r="AO163" i="9" s="1"/>
  <c r="FK162" i="9"/>
  <c r="FM162" i="9"/>
  <c r="FN162" i="9" s="1"/>
  <c r="FY161" i="9"/>
  <c r="AD161" i="9"/>
  <c r="BC161" i="9" s="1"/>
  <c r="AP161" i="9"/>
  <c r="FJ163" i="9"/>
  <c r="EY163" i="9"/>
  <c r="AC162" i="9"/>
  <c r="BB162" i="9" s="1"/>
  <c r="FX162" i="9"/>
  <c r="FV162" i="9"/>
  <c r="ER161" i="9"/>
  <c r="EO162" i="9"/>
  <c r="EQ162" i="9"/>
  <c r="AB161" i="9"/>
  <c r="AA162" i="9"/>
  <c r="DU162" i="9"/>
  <c r="AY162" i="9" s="1"/>
  <c r="Z162" i="9"/>
  <c r="EF161" i="9"/>
  <c r="EG161" i="9" s="1"/>
  <c r="BA161" i="9" s="1"/>
  <c r="ED161" i="9"/>
  <c r="AL162" i="9"/>
  <c r="EE162" i="9"/>
  <c r="AN162" i="9" s="1"/>
  <c r="EC162" i="9"/>
  <c r="AZ162" i="9" s="1"/>
  <c r="DT163" i="9"/>
  <c r="AL163" i="9" s="1"/>
  <c r="AV162" i="9"/>
  <c r="AK162" i="9"/>
  <c r="BR163" i="9"/>
  <c r="CM163" i="9"/>
  <c r="EN163" i="9"/>
  <c r="W162" i="9"/>
  <c r="AJ159" i="9"/>
  <c r="EB163" i="9"/>
  <c r="AM163" i="9" s="1"/>
  <c r="AH156" i="9"/>
  <c r="DL163" i="9"/>
  <c r="DA163" i="9"/>
  <c r="AU156" i="9"/>
  <c r="V156" i="9"/>
  <c r="DE159" i="9"/>
  <c r="AW159" i="9" s="1"/>
  <c r="X159" i="9"/>
  <c r="BW161" i="9"/>
  <c r="BX160" i="9"/>
  <c r="BY160" i="9" s="1"/>
  <c r="CV163" i="9"/>
  <c r="CC159" i="9"/>
  <c r="CD158" i="9"/>
  <c r="CE157" i="9"/>
  <c r="CF157" i="9" s="1"/>
  <c r="CG157" i="9" s="1"/>
  <c r="DB161" i="9"/>
  <c r="DC160" i="9"/>
  <c r="DD160" i="9" s="1"/>
  <c r="BV165" i="9"/>
  <c r="CI164" i="9"/>
  <c r="CJ164" i="9" s="1"/>
  <c r="CL164" i="9" s="1"/>
  <c r="DQ164" i="9"/>
  <c r="DJ164" i="9"/>
  <c r="DK164" i="9" s="1"/>
  <c r="CY164" i="9"/>
  <c r="CZ164" i="9" s="1"/>
  <c r="CT164" i="9"/>
  <c r="CU164" i="9" s="1"/>
  <c r="DY164" i="9"/>
  <c r="DR164" i="9"/>
  <c r="DS164" i="9" s="1"/>
  <c r="BO164" i="9"/>
  <c r="BJ165" i="9"/>
  <c r="EK164" i="9"/>
  <c r="EP164" i="9" s="1"/>
  <c r="DZ164" i="9"/>
  <c r="EA164" i="9" s="1"/>
  <c r="BP164" i="9"/>
  <c r="BQ164" i="9" s="1"/>
  <c r="EL164" i="9"/>
  <c r="EM164" i="9" s="1"/>
  <c r="DI164" i="9"/>
  <c r="CX164" i="9"/>
  <c r="CS164" i="9"/>
  <c r="BK164" i="9"/>
  <c r="BL164" i="9" s="1"/>
  <c r="AT164" i="9"/>
  <c r="U164" i="9"/>
  <c r="EF162" i="9"/>
  <c r="EG162" i="9" s="1"/>
  <c r="BA162" i="9" s="1"/>
  <c r="AB162" i="9"/>
  <c r="DM162" i="9"/>
  <c r="AX162" i="9" s="1"/>
  <c r="Y162" i="9"/>
  <c r="FG165" i="9" l="1"/>
  <c r="FL165" i="9" s="1"/>
  <c r="FR165" i="9"/>
  <c r="FW165" i="9" s="1"/>
  <c r="EV165" i="9"/>
  <c r="FA165" i="9" s="1"/>
  <c r="FS165" i="9"/>
  <c r="FT165" i="9" s="1"/>
  <c r="EW165" i="9"/>
  <c r="EX165" i="9" s="1"/>
  <c r="FH165" i="9"/>
  <c r="FI165" i="9" s="1"/>
  <c r="FM163" i="9"/>
  <c r="FN163" i="9" s="1"/>
  <c r="FK163" i="9"/>
  <c r="EZ163" i="9"/>
  <c r="FB163" i="9"/>
  <c r="FC163" i="9" s="1"/>
  <c r="FU164" i="9"/>
  <c r="AC163" i="9"/>
  <c r="BB163" i="9" s="1"/>
  <c r="FX163" i="9"/>
  <c r="FV163" i="9"/>
  <c r="FJ164" i="9"/>
  <c r="FY162" i="9"/>
  <c r="AD162" i="9"/>
  <c r="AP162" i="9"/>
  <c r="EY164" i="9"/>
  <c r="ED162" i="9"/>
  <c r="EO163" i="9"/>
  <c r="EQ163" i="9"/>
  <c r="ER162" i="9"/>
  <c r="BC162" i="9"/>
  <c r="AA163" i="9"/>
  <c r="DU163" i="9"/>
  <c r="AY163" i="9" s="1"/>
  <c r="Z163" i="9"/>
  <c r="EE163" i="9"/>
  <c r="DM163" i="9"/>
  <c r="AX163" i="9" s="1"/>
  <c r="AH157" i="9"/>
  <c r="CV164" i="9"/>
  <c r="CM164" i="9"/>
  <c r="AI163" i="9"/>
  <c r="EN164" i="9"/>
  <c r="AK163" i="9"/>
  <c r="AJ160" i="9"/>
  <c r="EC163" i="9"/>
  <c r="AZ163" i="9" s="1"/>
  <c r="Y163" i="9"/>
  <c r="EB164" i="9"/>
  <c r="DL164" i="9"/>
  <c r="DA164" i="9"/>
  <c r="DB162" i="9"/>
  <c r="DC161" i="9"/>
  <c r="DD161" i="9" s="1"/>
  <c r="CE158" i="9"/>
  <c r="CF158" i="9" s="1"/>
  <c r="CG158" i="9" s="1"/>
  <c r="BR164" i="9"/>
  <c r="DT164" i="9"/>
  <c r="AL164" i="9" s="1"/>
  <c r="DE160" i="9"/>
  <c r="AW160" i="9" s="1"/>
  <c r="X160" i="9"/>
  <c r="DQ165" i="9"/>
  <c r="DJ165" i="9"/>
  <c r="DK165" i="9" s="1"/>
  <c r="CY165" i="9"/>
  <c r="CZ165" i="9" s="1"/>
  <c r="CT165" i="9"/>
  <c r="CU165" i="9" s="1"/>
  <c r="DY165" i="9"/>
  <c r="DR165" i="9"/>
  <c r="DS165" i="9" s="1"/>
  <c r="BO165" i="9"/>
  <c r="BJ166" i="9"/>
  <c r="EK165" i="9"/>
  <c r="EP165" i="9" s="1"/>
  <c r="DZ165" i="9"/>
  <c r="EA165" i="9" s="1"/>
  <c r="BP165" i="9"/>
  <c r="BQ165" i="9" s="1"/>
  <c r="EL165" i="9"/>
  <c r="EM165" i="9" s="1"/>
  <c r="DI165" i="9"/>
  <c r="CX165" i="9"/>
  <c r="CS165" i="9"/>
  <c r="BK165" i="9"/>
  <c r="BL165" i="9" s="1"/>
  <c r="AT165" i="9"/>
  <c r="U165" i="9"/>
  <c r="BV166" i="9"/>
  <c r="CI165" i="9"/>
  <c r="CJ165" i="9" s="1"/>
  <c r="CL165" i="9" s="1"/>
  <c r="AV163" i="9"/>
  <c r="W163" i="9"/>
  <c r="BW162" i="9"/>
  <c r="BX161" i="9"/>
  <c r="BY161" i="9" s="1"/>
  <c r="AU157" i="9"/>
  <c r="V157" i="9"/>
  <c r="CC160" i="9"/>
  <c r="CD159" i="9"/>
  <c r="FB164" i="9" l="1"/>
  <c r="FC164" i="9" s="1"/>
  <c r="EZ164" i="9"/>
  <c r="FY163" i="9"/>
  <c r="AD163" i="9"/>
  <c r="BC163" i="9" s="1"/>
  <c r="AP163" i="9"/>
  <c r="EY165" i="9"/>
  <c r="FJ165" i="9"/>
  <c r="FK164" i="9"/>
  <c r="FM164" i="9"/>
  <c r="FN164" i="9" s="1"/>
  <c r="AC164" i="9"/>
  <c r="BB164" i="9" s="1"/>
  <c r="FX164" i="9"/>
  <c r="FV164" i="9"/>
  <c r="FR166" i="9"/>
  <c r="FW166" i="9" s="1"/>
  <c r="EV166" i="9"/>
  <c r="FA166" i="9" s="1"/>
  <c r="FG166" i="9"/>
  <c r="FL166" i="9" s="1"/>
  <c r="FS166" i="9"/>
  <c r="FT166" i="9" s="1"/>
  <c r="EW166" i="9"/>
  <c r="EX166" i="9" s="1"/>
  <c r="FH166" i="9"/>
  <c r="FI166" i="9" s="1"/>
  <c r="AO164" i="9"/>
  <c r="FU165" i="9"/>
  <c r="CM165" i="9"/>
  <c r="EO164" i="9"/>
  <c r="EQ164" i="9"/>
  <c r="ER163" i="9"/>
  <c r="ED163" i="9"/>
  <c r="AV164" i="9"/>
  <c r="AB163" i="9"/>
  <c r="EF163" i="9"/>
  <c r="EG163" i="9" s="1"/>
  <c r="BA163" i="9" s="1"/>
  <c r="AN163" i="9"/>
  <c r="W164" i="9"/>
  <c r="AI164" i="9"/>
  <c r="AK164" i="9"/>
  <c r="AM164" i="9"/>
  <c r="EN165" i="9"/>
  <c r="DL165" i="9"/>
  <c r="AJ161" i="9"/>
  <c r="AH158" i="9"/>
  <c r="DA165" i="9"/>
  <c r="AU158" i="9"/>
  <c r="V158" i="9"/>
  <c r="EB165" i="9"/>
  <c r="AM165" i="9" s="1"/>
  <c r="CC161" i="9"/>
  <c r="CD160" i="9"/>
  <c r="BW163" i="9"/>
  <c r="BX162" i="9"/>
  <c r="BY162" i="9" s="1"/>
  <c r="DQ166" i="9"/>
  <c r="DJ166" i="9"/>
  <c r="DK166" i="9" s="1"/>
  <c r="CY166" i="9"/>
  <c r="CZ166" i="9" s="1"/>
  <c r="CT166" i="9"/>
  <c r="CU166" i="9" s="1"/>
  <c r="DY166" i="9"/>
  <c r="DR166" i="9"/>
  <c r="DS166" i="9" s="1"/>
  <c r="BO166" i="9"/>
  <c r="BJ167" i="9"/>
  <c r="EK166" i="9"/>
  <c r="EP166" i="9" s="1"/>
  <c r="DZ166" i="9"/>
  <c r="EA166" i="9" s="1"/>
  <c r="BP166" i="9"/>
  <c r="BQ166" i="9" s="1"/>
  <c r="EL166" i="9"/>
  <c r="EM166" i="9" s="1"/>
  <c r="DI166" i="9"/>
  <c r="CX166" i="9"/>
  <c r="CS166" i="9"/>
  <c r="BK166" i="9"/>
  <c r="BL166" i="9" s="1"/>
  <c r="AT166" i="9"/>
  <c r="U166" i="9"/>
  <c r="CE159" i="9"/>
  <c r="CF159" i="9" s="1"/>
  <c r="CG159" i="9" s="1"/>
  <c r="EC164" i="9"/>
  <c r="AZ164" i="9" s="1"/>
  <c r="AA164" i="9"/>
  <c r="EE164" i="9"/>
  <c r="DM164" i="9"/>
  <c r="AX164" i="9" s="1"/>
  <c r="Y164" i="9"/>
  <c r="BV167" i="9"/>
  <c r="CI166" i="9"/>
  <c r="CJ166" i="9" s="1"/>
  <c r="CL166" i="9" s="1"/>
  <c r="DB163" i="9"/>
  <c r="DC162" i="9"/>
  <c r="DD162" i="9" s="1"/>
  <c r="CV165" i="9"/>
  <c r="BR165" i="9"/>
  <c r="DT165" i="9"/>
  <c r="AL165" i="9" s="1"/>
  <c r="DU164" i="9"/>
  <c r="AY164" i="9" s="1"/>
  <c r="Z164" i="9"/>
  <c r="DE161" i="9"/>
  <c r="AW161" i="9" s="1"/>
  <c r="X161" i="9"/>
  <c r="FY164" i="9" l="1"/>
  <c r="AD164" i="9"/>
  <c r="BC164" i="9" s="1"/>
  <c r="AP164" i="9"/>
  <c r="FR167" i="9"/>
  <c r="FW167" i="9" s="1"/>
  <c r="FG167" i="9"/>
  <c r="FL167" i="9" s="1"/>
  <c r="EV167" i="9"/>
  <c r="FA167" i="9" s="1"/>
  <c r="FS167" i="9"/>
  <c r="FT167" i="9" s="1"/>
  <c r="FH167" i="9"/>
  <c r="FI167" i="9" s="1"/>
  <c r="EW167" i="9"/>
  <c r="EX167" i="9" s="1"/>
  <c r="AC165" i="9"/>
  <c r="BB165" i="9" s="1"/>
  <c r="FX165" i="9"/>
  <c r="FV165" i="9"/>
  <c r="EZ165" i="9"/>
  <c r="FB165" i="9"/>
  <c r="FC165" i="9" s="1"/>
  <c r="FU166" i="9"/>
  <c r="FM165" i="9"/>
  <c r="FN165" i="9" s="1"/>
  <c r="FK165" i="9"/>
  <c r="EY166" i="9"/>
  <c r="FJ166" i="9"/>
  <c r="AO165" i="9"/>
  <c r="EO165" i="9"/>
  <c r="EQ165" i="9"/>
  <c r="ER164" i="9"/>
  <c r="DM165" i="9"/>
  <c r="AX165" i="9" s="1"/>
  <c r="EB166" i="9"/>
  <c r="AM166" i="9" s="1"/>
  <c r="DT166" i="9"/>
  <c r="DU166" i="9" s="1"/>
  <c r="AY166" i="9" s="1"/>
  <c r="CM166" i="9"/>
  <c r="BR166" i="9"/>
  <c r="Y165" i="9"/>
  <c r="AK165" i="9"/>
  <c r="AH159" i="9"/>
  <c r="AI165" i="9"/>
  <c r="AJ162" i="9"/>
  <c r="EN166" i="9"/>
  <c r="AN164" i="9"/>
  <c r="DA166" i="9"/>
  <c r="AV165" i="9"/>
  <c r="W165" i="9"/>
  <c r="BW164" i="9"/>
  <c r="BX163" i="9"/>
  <c r="BY163" i="9" s="1"/>
  <c r="CV166" i="9"/>
  <c r="AI166" i="9" s="1"/>
  <c r="EF164" i="9"/>
  <c r="EG164" i="9" s="1"/>
  <c r="BA164" i="9" s="1"/>
  <c r="ED164" i="9"/>
  <c r="AB164" i="9"/>
  <c r="AU159" i="9"/>
  <c r="V159" i="9"/>
  <c r="DU165" i="9"/>
  <c r="AY165" i="9" s="1"/>
  <c r="Z165" i="9"/>
  <c r="DB164" i="9"/>
  <c r="DC163" i="9"/>
  <c r="DD163" i="9" s="1"/>
  <c r="DQ167" i="9"/>
  <c r="DJ167" i="9"/>
  <c r="DK167" i="9" s="1"/>
  <c r="CY167" i="9"/>
  <c r="CZ167" i="9" s="1"/>
  <c r="CT167" i="9"/>
  <c r="CU167" i="9" s="1"/>
  <c r="DY167" i="9"/>
  <c r="DR167" i="9"/>
  <c r="DS167" i="9" s="1"/>
  <c r="BO167" i="9"/>
  <c r="BJ168" i="9"/>
  <c r="EK167" i="9"/>
  <c r="EP167" i="9" s="1"/>
  <c r="DZ167" i="9"/>
  <c r="EA167" i="9" s="1"/>
  <c r="BP167" i="9"/>
  <c r="BQ167" i="9" s="1"/>
  <c r="EL167" i="9"/>
  <c r="EM167" i="9" s="1"/>
  <c r="DI167" i="9"/>
  <c r="CX167" i="9"/>
  <c r="CS167" i="9"/>
  <c r="BK167" i="9"/>
  <c r="BL167" i="9" s="1"/>
  <c r="AT167" i="9"/>
  <c r="U167" i="9"/>
  <c r="CC162" i="9"/>
  <c r="CD161" i="9"/>
  <c r="DL166" i="9"/>
  <c r="AK166" i="9" s="1"/>
  <c r="DE162" i="9"/>
  <c r="AW162" i="9" s="1"/>
  <c r="X162" i="9"/>
  <c r="BV168" i="9"/>
  <c r="CI167" i="9"/>
  <c r="CJ167" i="9" s="1"/>
  <c r="CL167" i="9" s="1"/>
  <c r="CE160" i="9"/>
  <c r="CF160" i="9" s="1"/>
  <c r="CG160" i="9" s="1"/>
  <c r="EC165" i="9"/>
  <c r="AZ165" i="9" s="1"/>
  <c r="AA165" i="9"/>
  <c r="EE165" i="9"/>
  <c r="FK166" i="9" l="1"/>
  <c r="FM166" i="9"/>
  <c r="FN166" i="9" s="1"/>
  <c r="AC166" i="9"/>
  <c r="FX166" i="9"/>
  <c r="FV166" i="9"/>
  <c r="FY165" i="9"/>
  <c r="AD165" i="9"/>
  <c r="BC165" i="9" s="1"/>
  <c r="AP165" i="9"/>
  <c r="FU167" i="9"/>
  <c r="AO166" i="9"/>
  <c r="FR168" i="9"/>
  <c r="FW168" i="9" s="1"/>
  <c r="FG168" i="9"/>
  <c r="FL168" i="9" s="1"/>
  <c r="EV168" i="9"/>
  <c r="FA168" i="9" s="1"/>
  <c r="FS168" i="9"/>
  <c r="FT168" i="9" s="1"/>
  <c r="FH168" i="9"/>
  <c r="FI168" i="9" s="1"/>
  <c r="EW168" i="9"/>
  <c r="EX168" i="9" s="1"/>
  <c r="FJ167" i="9"/>
  <c r="EY167" i="9"/>
  <c r="FB166" i="9"/>
  <c r="FC166" i="9" s="1"/>
  <c r="EZ166" i="9"/>
  <c r="ER165" i="9"/>
  <c r="EO166" i="9"/>
  <c r="EQ166" i="9"/>
  <c r="BB166" i="9"/>
  <c r="EC166" i="9"/>
  <c r="AZ166" i="9" s="1"/>
  <c r="Z166" i="9"/>
  <c r="AA166" i="9"/>
  <c r="EE166" i="9"/>
  <c r="AB166" i="9" s="1"/>
  <c r="AL166" i="9"/>
  <c r="BR167" i="9"/>
  <c r="DT167" i="9"/>
  <c r="AL167" i="9" s="1"/>
  <c r="DL167" i="9"/>
  <c r="AK167" i="9" s="1"/>
  <c r="AN165" i="9"/>
  <c r="CM167" i="9"/>
  <c r="AH160" i="9"/>
  <c r="AJ163" i="9"/>
  <c r="EN167" i="9"/>
  <c r="EB167" i="9"/>
  <c r="EC167" i="9" s="1"/>
  <c r="AZ167" i="9" s="1"/>
  <c r="AU160" i="9"/>
  <c r="V160" i="9"/>
  <c r="DA167" i="9"/>
  <c r="BV169" i="9"/>
  <c r="CI168" i="9"/>
  <c r="CJ168" i="9" s="1"/>
  <c r="CL168" i="9" s="1"/>
  <c r="EF165" i="9"/>
  <c r="EG165" i="9" s="1"/>
  <c r="BA165" i="9" s="1"/>
  <c r="ED165" i="9"/>
  <c r="AB165" i="9"/>
  <c r="DB165" i="9"/>
  <c r="DC164" i="9"/>
  <c r="DD164" i="9" s="1"/>
  <c r="AV166" i="9"/>
  <c r="W166" i="9"/>
  <c r="CV167" i="9"/>
  <c r="DE163" i="9"/>
  <c r="AW163" i="9" s="1"/>
  <c r="X163" i="9"/>
  <c r="CC163" i="9"/>
  <c r="CD162" i="9"/>
  <c r="CE161" i="9"/>
  <c r="CF161" i="9" s="1"/>
  <c r="CG161" i="9" s="1"/>
  <c r="DQ168" i="9"/>
  <c r="DJ168" i="9"/>
  <c r="DK168" i="9" s="1"/>
  <c r="CY168" i="9"/>
  <c r="CZ168" i="9" s="1"/>
  <c r="CT168" i="9"/>
  <c r="CU168" i="9" s="1"/>
  <c r="DY168" i="9"/>
  <c r="DR168" i="9"/>
  <c r="DS168" i="9" s="1"/>
  <c r="BO168" i="9"/>
  <c r="BJ169" i="9"/>
  <c r="EK168" i="9"/>
  <c r="EP168" i="9" s="1"/>
  <c r="DZ168" i="9"/>
  <c r="EA168" i="9" s="1"/>
  <c r="BP168" i="9"/>
  <c r="BQ168" i="9" s="1"/>
  <c r="EL168" i="9"/>
  <c r="EM168" i="9" s="1"/>
  <c r="DI168" i="9"/>
  <c r="CX168" i="9"/>
  <c r="CS168" i="9"/>
  <c r="BK168" i="9"/>
  <c r="BL168" i="9" s="1"/>
  <c r="AT168" i="9"/>
  <c r="U168" i="9"/>
  <c r="BW165" i="9"/>
  <c r="BX164" i="9"/>
  <c r="BY164" i="9" s="1"/>
  <c r="DM166" i="9"/>
  <c r="AX166" i="9" s="1"/>
  <c r="Y166" i="9"/>
  <c r="FK167" i="9" l="1"/>
  <c r="FM167" i="9"/>
  <c r="FN167" i="9" s="1"/>
  <c r="AC167" i="9"/>
  <c r="BB167" i="9" s="1"/>
  <c r="FX167" i="9"/>
  <c r="FV167" i="9"/>
  <c r="FB167" i="9"/>
  <c r="FC167" i="9" s="1"/>
  <c r="EZ167" i="9"/>
  <c r="FU168" i="9"/>
  <c r="AO168" i="9" s="1"/>
  <c r="FG169" i="9"/>
  <c r="FL169" i="9" s="1"/>
  <c r="FR169" i="9"/>
  <c r="FW169" i="9" s="1"/>
  <c r="EV169" i="9"/>
  <c r="FA169" i="9" s="1"/>
  <c r="FS169" i="9"/>
  <c r="FT169" i="9" s="1"/>
  <c r="FH169" i="9"/>
  <c r="FI169" i="9" s="1"/>
  <c r="EW169" i="9"/>
  <c r="EX169" i="9" s="1"/>
  <c r="AO167" i="9"/>
  <c r="FJ168" i="9"/>
  <c r="FY166" i="9"/>
  <c r="AD166" i="9"/>
  <c r="BC166" i="9" s="1"/>
  <c r="AP166" i="9"/>
  <c r="EY168" i="9"/>
  <c r="AA167" i="9"/>
  <c r="DM167" i="9"/>
  <c r="AX167" i="9" s="1"/>
  <c r="EO167" i="9"/>
  <c r="EQ167" i="9"/>
  <c r="ER166" i="9"/>
  <c r="DU167" i="9"/>
  <c r="AY167" i="9" s="1"/>
  <c r="ED166" i="9"/>
  <c r="EF166" i="9"/>
  <c r="EG166" i="9" s="1"/>
  <c r="BA166" i="9" s="1"/>
  <c r="AN166" i="9"/>
  <c r="Y167" i="9"/>
  <c r="EE167" i="9"/>
  <c r="ED167" i="9" s="1"/>
  <c r="AM167" i="9"/>
  <c r="AI167" i="9"/>
  <c r="AJ164" i="9"/>
  <c r="EN168" i="9"/>
  <c r="DL168" i="9"/>
  <c r="AK168" i="9" s="1"/>
  <c r="Z167" i="9"/>
  <c r="AH161" i="9"/>
  <c r="DA168" i="9"/>
  <c r="EB168" i="9"/>
  <c r="AV167" i="9"/>
  <c r="W167" i="9"/>
  <c r="DB166" i="9"/>
  <c r="DC165" i="9"/>
  <c r="DD165" i="9" s="1"/>
  <c r="BR168" i="9"/>
  <c r="DT168" i="9"/>
  <c r="CC164" i="9"/>
  <c r="CD163" i="9"/>
  <c r="DE164" i="9"/>
  <c r="AW164" i="9" s="1"/>
  <c r="X164" i="9"/>
  <c r="CM168" i="9"/>
  <c r="DQ169" i="9"/>
  <c r="DJ169" i="9"/>
  <c r="DK169" i="9" s="1"/>
  <c r="CY169" i="9"/>
  <c r="CZ169" i="9" s="1"/>
  <c r="CT169" i="9"/>
  <c r="CU169" i="9" s="1"/>
  <c r="DY169" i="9"/>
  <c r="DR169" i="9"/>
  <c r="DS169" i="9" s="1"/>
  <c r="BO169" i="9"/>
  <c r="BJ170" i="9"/>
  <c r="EK169" i="9"/>
  <c r="EP169" i="9" s="1"/>
  <c r="DZ169" i="9"/>
  <c r="EA169" i="9" s="1"/>
  <c r="BP169" i="9"/>
  <c r="BQ169" i="9" s="1"/>
  <c r="EL169" i="9"/>
  <c r="EM169" i="9" s="1"/>
  <c r="DI169" i="9"/>
  <c r="CX169" i="9"/>
  <c r="CS169" i="9"/>
  <c r="BK169" i="9"/>
  <c r="BL169" i="9" s="1"/>
  <c r="AT169" i="9"/>
  <c r="U169" i="9"/>
  <c r="CE162" i="9"/>
  <c r="CF162" i="9" s="1"/>
  <c r="CG162" i="9" s="1"/>
  <c r="BW166" i="9"/>
  <c r="BX165" i="9"/>
  <c r="BY165" i="9" s="1"/>
  <c r="AU161" i="9"/>
  <c r="V161" i="9"/>
  <c r="EF167" i="9"/>
  <c r="EG167" i="9" s="1"/>
  <c r="BA167" i="9" s="1"/>
  <c r="BV170" i="9"/>
  <c r="CI169" i="9"/>
  <c r="CJ169" i="9" s="1"/>
  <c r="CL169" i="9" s="1"/>
  <c r="CV168" i="9"/>
  <c r="AI168" i="9" s="1"/>
  <c r="FJ169" i="9" l="1"/>
  <c r="FB168" i="9"/>
  <c r="FC168" i="9" s="1"/>
  <c r="EZ168" i="9"/>
  <c r="EY169" i="9"/>
  <c r="FR170" i="9"/>
  <c r="FW170" i="9" s="1"/>
  <c r="EV170" i="9"/>
  <c r="FA170" i="9" s="1"/>
  <c r="FG170" i="9"/>
  <c r="FL170" i="9" s="1"/>
  <c r="FS170" i="9"/>
  <c r="FT170" i="9" s="1"/>
  <c r="EW170" i="9"/>
  <c r="EX170" i="9" s="1"/>
  <c r="FH170" i="9"/>
  <c r="FI170" i="9" s="1"/>
  <c r="FK168" i="9"/>
  <c r="FM168" i="9"/>
  <c r="FN168" i="9" s="1"/>
  <c r="AC168" i="9"/>
  <c r="BB168" i="9" s="1"/>
  <c r="FX168" i="9"/>
  <c r="FV168" i="9"/>
  <c r="FY167" i="9"/>
  <c r="AD167" i="9"/>
  <c r="AP167" i="9"/>
  <c r="FU169" i="9"/>
  <c r="ER167" i="9"/>
  <c r="BC167" i="9"/>
  <c r="EO168" i="9"/>
  <c r="EQ168" i="9"/>
  <c r="AB167" i="9"/>
  <c r="DM168" i="9"/>
  <c r="AX168" i="9" s="1"/>
  <c r="Y168" i="9"/>
  <c r="AJ165" i="9"/>
  <c r="AL168" i="9"/>
  <c r="AN167" i="9"/>
  <c r="AM168" i="9"/>
  <c r="AH162" i="9"/>
  <c r="AU162" i="9"/>
  <c r="V162" i="9"/>
  <c r="DA169" i="9"/>
  <c r="EN169" i="9"/>
  <c r="EB169" i="9"/>
  <c r="CM169" i="9"/>
  <c r="BW167" i="9"/>
  <c r="BX166" i="9"/>
  <c r="BY166" i="9" s="1"/>
  <c r="DU168" i="9"/>
  <c r="AY168" i="9" s="1"/>
  <c r="Z168" i="9"/>
  <c r="EC168" i="9"/>
  <c r="AZ168" i="9" s="1"/>
  <c r="AA168" i="9"/>
  <c r="EE168" i="9"/>
  <c r="DL169" i="9"/>
  <c r="CC165" i="9"/>
  <c r="CD164" i="9"/>
  <c r="DB167" i="9"/>
  <c r="DC166" i="9"/>
  <c r="DD166" i="9" s="1"/>
  <c r="CV169" i="9"/>
  <c r="AV168" i="9"/>
  <c r="W168" i="9"/>
  <c r="BV171" i="9"/>
  <c r="CI170" i="9"/>
  <c r="CJ170" i="9" s="1"/>
  <c r="CL170" i="9" s="1"/>
  <c r="CE163" i="9"/>
  <c r="CF163" i="9" s="1"/>
  <c r="CG163" i="9" s="1"/>
  <c r="DE165" i="9"/>
  <c r="AW165" i="9" s="1"/>
  <c r="X165" i="9"/>
  <c r="BR169" i="9"/>
  <c r="DT169" i="9"/>
  <c r="DQ170" i="9"/>
  <c r="DJ170" i="9"/>
  <c r="DK170" i="9" s="1"/>
  <c r="CY170" i="9"/>
  <c r="CZ170" i="9" s="1"/>
  <c r="CT170" i="9"/>
  <c r="CU170" i="9" s="1"/>
  <c r="DY170" i="9"/>
  <c r="DR170" i="9"/>
  <c r="DS170" i="9" s="1"/>
  <c r="BO170" i="9"/>
  <c r="BJ171" i="9"/>
  <c r="EK170" i="9"/>
  <c r="EP170" i="9" s="1"/>
  <c r="DZ170" i="9"/>
  <c r="EA170" i="9" s="1"/>
  <c r="BP170" i="9"/>
  <c r="BQ170" i="9" s="1"/>
  <c r="EL170" i="9"/>
  <c r="EM170" i="9" s="1"/>
  <c r="DI170" i="9"/>
  <c r="CX170" i="9"/>
  <c r="CS170" i="9"/>
  <c r="BK170" i="9"/>
  <c r="BL170" i="9" s="1"/>
  <c r="AT170" i="9"/>
  <c r="U170" i="9"/>
  <c r="AC169" i="9" l="1"/>
  <c r="BB169" i="9" s="1"/>
  <c r="FX169" i="9"/>
  <c r="FV169" i="9"/>
  <c r="FK169" i="9"/>
  <c r="FM169" i="9"/>
  <c r="FN169" i="9" s="1"/>
  <c r="EY170" i="9"/>
  <c r="FR171" i="9"/>
  <c r="FW171" i="9" s="1"/>
  <c r="EV171" i="9"/>
  <c r="FA171" i="9" s="1"/>
  <c r="FG171" i="9"/>
  <c r="FL171" i="9" s="1"/>
  <c r="FS171" i="9"/>
  <c r="FT171" i="9" s="1"/>
  <c r="FH171" i="9"/>
  <c r="FI171" i="9" s="1"/>
  <c r="EW171" i="9"/>
  <c r="EX171" i="9" s="1"/>
  <c r="FJ170" i="9"/>
  <c r="AO169" i="9"/>
  <c r="FY168" i="9"/>
  <c r="AD168" i="9"/>
  <c r="BC168" i="9" s="1"/>
  <c r="AP168" i="9"/>
  <c r="FB169" i="9"/>
  <c r="FC169" i="9" s="1"/>
  <c r="EZ169" i="9"/>
  <c r="FU170" i="9"/>
  <c r="EO169" i="9"/>
  <c r="EQ169" i="9"/>
  <c r="ER168" i="9"/>
  <c r="EB170" i="9"/>
  <c r="AA170" i="9" s="1"/>
  <c r="EN170" i="9"/>
  <c r="AM169" i="9"/>
  <c r="BR170" i="9"/>
  <c r="DT170" i="9"/>
  <c r="AL170" i="9" s="1"/>
  <c r="AL169" i="9"/>
  <c r="AJ166" i="9"/>
  <c r="AK169" i="9"/>
  <c r="DL170" i="9"/>
  <c r="AK170" i="9" s="1"/>
  <c r="CM170" i="9"/>
  <c r="AH163" i="9"/>
  <c r="AI169" i="9"/>
  <c r="AN168" i="9"/>
  <c r="DA170" i="9"/>
  <c r="BV172" i="9"/>
  <c r="CI171" i="9"/>
  <c r="CJ171" i="9" s="1"/>
  <c r="CL171" i="9" s="1"/>
  <c r="DE166" i="9"/>
  <c r="AW166" i="9" s="1"/>
  <c r="X166" i="9"/>
  <c r="EF168" i="9"/>
  <c r="EG168" i="9" s="1"/>
  <c r="BA168" i="9" s="1"/>
  <c r="ED168" i="9"/>
  <c r="AB168" i="9"/>
  <c r="EC169" i="9"/>
  <c r="AZ169" i="9" s="1"/>
  <c r="AA169" i="9"/>
  <c r="EE169" i="9"/>
  <c r="CV170" i="9"/>
  <c r="DU169" i="9"/>
  <c r="AY169" i="9" s="1"/>
  <c r="Z169" i="9"/>
  <c r="AV169" i="9"/>
  <c r="W169" i="9"/>
  <c r="CC166" i="9"/>
  <c r="CD165" i="9"/>
  <c r="DM169" i="9"/>
  <c r="AX169" i="9" s="1"/>
  <c r="Y169" i="9"/>
  <c r="DQ171" i="9"/>
  <c r="DJ171" i="9"/>
  <c r="DK171" i="9" s="1"/>
  <c r="CY171" i="9"/>
  <c r="CZ171" i="9" s="1"/>
  <c r="CT171" i="9"/>
  <c r="CU171" i="9" s="1"/>
  <c r="DY171" i="9"/>
  <c r="DR171" i="9"/>
  <c r="DS171" i="9" s="1"/>
  <c r="BO171" i="9"/>
  <c r="BJ172" i="9"/>
  <c r="EK171" i="9"/>
  <c r="EP171" i="9" s="1"/>
  <c r="DZ171" i="9"/>
  <c r="EA171" i="9" s="1"/>
  <c r="BP171" i="9"/>
  <c r="BQ171" i="9" s="1"/>
  <c r="EL171" i="9"/>
  <c r="EM171" i="9" s="1"/>
  <c r="DI171" i="9"/>
  <c r="CX171" i="9"/>
  <c r="CS171" i="9"/>
  <c r="BK171" i="9"/>
  <c r="BL171" i="9" s="1"/>
  <c r="AT171" i="9"/>
  <c r="U171" i="9"/>
  <c r="CE164" i="9"/>
  <c r="CF164" i="9" s="1"/>
  <c r="CG164" i="9" s="1"/>
  <c r="BW168" i="9"/>
  <c r="BX167" i="9"/>
  <c r="BY167" i="9" s="1"/>
  <c r="AU163" i="9"/>
  <c r="V163" i="9"/>
  <c r="DB168" i="9"/>
  <c r="DC167" i="9"/>
  <c r="DD167" i="9" s="1"/>
  <c r="FK170" i="9" l="1"/>
  <c r="FM170" i="9"/>
  <c r="FN170" i="9" s="1"/>
  <c r="AC170" i="9"/>
  <c r="FX170" i="9"/>
  <c r="FV170" i="9"/>
  <c r="FB170" i="9"/>
  <c r="FC170" i="9" s="1"/>
  <c r="EZ170" i="9"/>
  <c r="FY169" i="9"/>
  <c r="AD169" i="9"/>
  <c r="BC169" i="9" s="1"/>
  <c r="AP169" i="9"/>
  <c r="AO170" i="9"/>
  <c r="FU171" i="9"/>
  <c r="AO171" i="9" s="1"/>
  <c r="FJ171" i="9"/>
  <c r="FR172" i="9"/>
  <c r="FW172" i="9" s="1"/>
  <c r="FG172" i="9"/>
  <c r="FL172" i="9" s="1"/>
  <c r="EV172" i="9"/>
  <c r="FA172" i="9" s="1"/>
  <c r="FS172" i="9"/>
  <c r="FT172" i="9" s="1"/>
  <c r="FH172" i="9"/>
  <c r="FI172" i="9" s="1"/>
  <c r="EW172" i="9"/>
  <c r="EX172" i="9" s="1"/>
  <c r="EY171" i="9"/>
  <c r="DU170" i="9"/>
  <c r="AY170" i="9" s="1"/>
  <c r="EO170" i="9"/>
  <c r="EQ170" i="9"/>
  <c r="BB170" i="9"/>
  <c r="ER169" i="9"/>
  <c r="Z170" i="9"/>
  <c r="EC170" i="9"/>
  <c r="AZ170" i="9" s="1"/>
  <c r="EE170" i="9"/>
  <c r="AN170" i="9" s="1"/>
  <c r="AM170" i="9"/>
  <c r="EB171" i="9"/>
  <c r="EE171" i="9" s="1"/>
  <c r="AN171" i="9" s="1"/>
  <c r="BR171" i="9"/>
  <c r="DT171" i="9"/>
  <c r="AL171" i="9" s="1"/>
  <c r="Y170" i="9"/>
  <c r="AH164" i="9"/>
  <c r="DM170" i="9"/>
  <c r="AX170" i="9" s="1"/>
  <c r="AI170" i="9"/>
  <c r="AJ167" i="9"/>
  <c r="AN169" i="9"/>
  <c r="EN171" i="9"/>
  <c r="CM171" i="9"/>
  <c r="DA171" i="9"/>
  <c r="DE167" i="9"/>
  <c r="AW167" i="9" s="1"/>
  <c r="X167" i="9"/>
  <c r="EF169" i="9"/>
  <c r="EG169" i="9" s="1"/>
  <c r="BA169" i="9" s="1"/>
  <c r="ED169" i="9"/>
  <c r="AB169" i="9"/>
  <c r="BV173" i="9"/>
  <c r="CI172" i="9"/>
  <c r="CJ172" i="9" s="1"/>
  <c r="CL172" i="9" s="1"/>
  <c r="CV171" i="9"/>
  <c r="AI171" i="9" s="1"/>
  <c r="AU164" i="9"/>
  <c r="V164" i="9"/>
  <c r="CC167" i="9"/>
  <c r="CD166" i="9"/>
  <c r="AV170" i="9"/>
  <c r="W170" i="9"/>
  <c r="DQ172" i="9"/>
  <c r="DJ172" i="9"/>
  <c r="DK172" i="9" s="1"/>
  <c r="CY172" i="9"/>
  <c r="CZ172" i="9" s="1"/>
  <c r="CT172" i="9"/>
  <c r="CU172" i="9" s="1"/>
  <c r="DY172" i="9"/>
  <c r="DR172" i="9"/>
  <c r="DS172" i="9" s="1"/>
  <c r="BO172" i="9"/>
  <c r="BJ173" i="9"/>
  <c r="EK172" i="9"/>
  <c r="EP172" i="9" s="1"/>
  <c r="DZ172" i="9"/>
  <c r="EA172" i="9" s="1"/>
  <c r="BP172" i="9"/>
  <c r="BQ172" i="9" s="1"/>
  <c r="EL172" i="9"/>
  <c r="EM172" i="9" s="1"/>
  <c r="DI172" i="9"/>
  <c r="CX172" i="9"/>
  <c r="CS172" i="9"/>
  <c r="BK172" i="9"/>
  <c r="BL172" i="9" s="1"/>
  <c r="AT172" i="9"/>
  <c r="U172" i="9"/>
  <c r="CE165" i="9"/>
  <c r="CF165" i="9" s="1"/>
  <c r="CG165" i="9" s="1"/>
  <c r="DL171" i="9"/>
  <c r="DB169" i="9"/>
  <c r="DC168" i="9"/>
  <c r="DD168" i="9" s="1"/>
  <c r="BW169" i="9"/>
  <c r="BX168" i="9"/>
  <c r="BY168" i="9" s="1"/>
  <c r="EY172" i="9" l="1"/>
  <c r="FB172" i="9" s="1"/>
  <c r="FC172" i="9" s="1"/>
  <c r="FG173" i="9"/>
  <c r="FL173" i="9" s="1"/>
  <c r="FR173" i="9"/>
  <c r="FW173" i="9" s="1"/>
  <c r="EV173" i="9"/>
  <c r="FA173" i="9" s="1"/>
  <c r="FS173" i="9"/>
  <c r="FT173" i="9" s="1"/>
  <c r="FH173" i="9"/>
  <c r="FI173" i="9" s="1"/>
  <c r="EW173" i="9"/>
  <c r="EX173" i="9" s="1"/>
  <c r="FB171" i="9"/>
  <c r="FC171" i="9" s="1"/>
  <c r="EZ171" i="9"/>
  <c r="FU172" i="9"/>
  <c r="AO172" i="9" s="1"/>
  <c r="FK171" i="9"/>
  <c r="FM171" i="9"/>
  <c r="FN171" i="9" s="1"/>
  <c r="AC171" i="9"/>
  <c r="BB171" i="9" s="1"/>
  <c r="FX171" i="9"/>
  <c r="FV171" i="9"/>
  <c r="FY170" i="9"/>
  <c r="AD170" i="9"/>
  <c r="BC170" i="9" s="1"/>
  <c r="AP170" i="9"/>
  <c r="FJ172" i="9"/>
  <c r="ED170" i="9"/>
  <c r="AM171" i="9"/>
  <c r="EO171" i="9"/>
  <c r="EQ171" i="9"/>
  <c r="ER170" i="9"/>
  <c r="DU171" i="9"/>
  <c r="AY171" i="9" s="1"/>
  <c r="AB170" i="9"/>
  <c r="AA171" i="9"/>
  <c r="EF170" i="9"/>
  <c r="EG170" i="9" s="1"/>
  <c r="BA170" i="9" s="1"/>
  <c r="Z171" i="9"/>
  <c r="EC171" i="9"/>
  <c r="AZ171" i="9" s="1"/>
  <c r="AH165" i="9"/>
  <c r="BR172" i="9"/>
  <c r="AJ168" i="9"/>
  <c r="EB172" i="9"/>
  <c r="AA172" i="9" s="1"/>
  <c r="AK171" i="9"/>
  <c r="DT172" i="9"/>
  <c r="AL172" i="9" s="1"/>
  <c r="EN172" i="9"/>
  <c r="CM172" i="9"/>
  <c r="DA172" i="9"/>
  <c r="DB170" i="9"/>
  <c r="DC169" i="9"/>
  <c r="DD169" i="9" s="1"/>
  <c r="CE166" i="9"/>
  <c r="CF166" i="9" s="1"/>
  <c r="CG166" i="9" s="1"/>
  <c r="CV172" i="9"/>
  <c r="AU165" i="9"/>
  <c r="V165" i="9"/>
  <c r="EF171" i="9"/>
  <c r="EG171" i="9" s="1"/>
  <c r="BA171" i="9" s="1"/>
  <c r="ED171" i="9"/>
  <c r="AB171" i="9"/>
  <c r="AV171" i="9"/>
  <c r="W171" i="9"/>
  <c r="DE168" i="9"/>
  <c r="AW168" i="9" s="1"/>
  <c r="X168" i="9"/>
  <c r="BW170" i="9"/>
  <c r="BX169" i="9"/>
  <c r="BY169" i="9" s="1"/>
  <c r="DQ173" i="9"/>
  <c r="DJ173" i="9"/>
  <c r="DK173" i="9" s="1"/>
  <c r="CY173" i="9"/>
  <c r="CZ173" i="9" s="1"/>
  <c r="CT173" i="9"/>
  <c r="CU173" i="9" s="1"/>
  <c r="DY173" i="9"/>
  <c r="DR173" i="9"/>
  <c r="DS173" i="9" s="1"/>
  <c r="BO173" i="9"/>
  <c r="BJ174" i="9"/>
  <c r="EK173" i="9"/>
  <c r="EP173" i="9" s="1"/>
  <c r="DZ173" i="9"/>
  <c r="EA173" i="9" s="1"/>
  <c r="BP173" i="9"/>
  <c r="BQ173" i="9" s="1"/>
  <c r="EL173" i="9"/>
  <c r="EM173" i="9" s="1"/>
  <c r="DI173" i="9"/>
  <c r="CX173" i="9"/>
  <c r="CS173" i="9"/>
  <c r="BK173" i="9"/>
  <c r="BL173" i="9" s="1"/>
  <c r="AT173" i="9"/>
  <c r="U173" i="9"/>
  <c r="BV174" i="9"/>
  <c r="CI173" i="9"/>
  <c r="CJ173" i="9" s="1"/>
  <c r="CL173" i="9" s="1"/>
  <c r="DL172" i="9"/>
  <c r="AK172" i="9" s="1"/>
  <c r="DM171" i="9"/>
  <c r="AX171" i="9" s="1"/>
  <c r="Y171" i="9"/>
  <c r="CC168" i="9"/>
  <c r="CD167" i="9"/>
  <c r="EZ172" i="9" l="1"/>
  <c r="FJ173" i="9"/>
  <c r="FK173" i="9" s="1"/>
  <c r="FY171" i="9"/>
  <c r="AD171" i="9"/>
  <c r="AP171" i="9"/>
  <c r="FK172" i="9"/>
  <c r="FM172" i="9"/>
  <c r="FN172" i="9" s="1"/>
  <c r="EY173" i="9"/>
  <c r="FR174" i="9"/>
  <c r="FW174" i="9" s="1"/>
  <c r="EV174" i="9"/>
  <c r="FA174" i="9" s="1"/>
  <c r="FG174" i="9"/>
  <c r="FL174" i="9" s="1"/>
  <c r="FS174" i="9"/>
  <c r="FT174" i="9" s="1"/>
  <c r="EW174" i="9"/>
  <c r="EX174" i="9" s="1"/>
  <c r="FH174" i="9"/>
  <c r="FI174" i="9" s="1"/>
  <c r="AC172" i="9"/>
  <c r="FX172" i="9"/>
  <c r="FV172" i="9"/>
  <c r="FM173" i="9"/>
  <c r="FN173" i="9" s="1"/>
  <c r="FU173" i="9"/>
  <c r="AO173" i="9" s="1"/>
  <c r="EO172" i="9"/>
  <c r="EQ172" i="9"/>
  <c r="BB172" i="9"/>
  <c r="ER171" i="9"/>
  <c r="BC171" i="9"/>
  <c r="CM173" i="9"/>
  <c r="EE172" i="9"/>
  <c r="Z172" i="9"/>
  <c r="EC172" i="9"/>
  <c r="AZ172" i="9" s="1"/>
  <c r="AI172" i="9"/>
  <c r="AJ169" i="9"/>
  <c r="DU172" i="9"/>
  <c r="AY172" i="9" s="1"/>
  <c r="AM172" i="9"/>
  <c r="AH166" i="9"/>
  <c r="AU166" i="9"/>
  <c r="V166" i="9"/>
  <c r="EN173" i="9"/>
  <c r="DA173" i="9"/>
  <c r="EB173" i="9"/>
  <c r="CV173" i="9"/>
  <c r="CC169" i="9"/>
  <c r="CD168" i="9"/>
  <c r="DQ174" i="9"/>
  <c r="DJ174" i="9"/>
  <c r="DK174" i="9" s="1"/>
  <c r="CY174" i="9"/>
  <c r="CZ174" i="9" s="1"/>
  <c r="CT174" i="9"/>
  <c r="CU174" i="9" s="1"/>
  <c r="DY174" i="9"/>
  <c r="DR174" i="9"/>
  <c r="DS174" i="9" s="1"/>
  <c r="BO174" i="9"/>
  <c r="BJ175" i="9"/>
  <c r="EK174" i="9"/>
  <c r="EP174" i="9" s="1"/>
  <c r="DZ174" i="9"/>
  <c r="EA174" i="9" s="1"/>
  <c r="BP174" i="9"/>
  <c r="BQ174" i="9" s="1"/>
  <c r="EL174" i="9"/>
  <c r="EM174" i="9" s="1"/>
  <c r="DI174" i="9"/>
  <c r="CX174" i="9"/>
  <c r="CS174" i="9"/>
  <c r="BK174" i="9"/>
  <c r="BL174" i="9" s="1"/>
  <c r="AT174" i="9"/>
  <c r="U174" i="9"/>
  <c r="CE167" i="9"/>
  <c r="CF167" i="9" s="1"/>
  <c r="CG167" i="9" s="1"/>
  <c r="AV172" i="9"/>
  <c r="W172" i="9"/>
  <c r="DL173" i="9"/>
  <c r="BW171" i="9"/>
  <c r="BX170" i="9"/>
  <c r="BY170" i="9" s="1"/>
  <c r="DM172" i="9"/>
  <c r="AX172" i="9" s="1"/>
  <c r="Y172" i="9"/>
  <c r="BV175" i="9"/>
  <c r="CI174" i="9"/>
  <c r="CJ174" i="9" s="1"/>
  <c r="CL174" i="9" s="1"/>
  <c r="DB171" i="9"/>
  <c r="DC170" i="9"/>
  <c r="DD170" i="9" s="1"/>
  <c r="BR173" i="9"/>
  <c r="DT173" i="9"/>
  <c r="DE169" i="9"/>
  <c r="AW169" i="9" s="1"/>
  <c r="X169" i="9"/>
  <c r="EY174" i="9" l="1"/>
  <c r="EZ174" i="9" s="1"/>
  <c r="EZ173" i="9"/>
  <c r="FB173" i="9"/>
  <c r="FC173" i="9" s="1"/>
  <c r="FJ174" i="9"/>
  <c r="FR175" i="9"/>
  <c r="FW175" i="9" s="1"/>
  <c r="EV175" i="9"/>
  <c r="FA175" i="9" s="1"/>
  <c r="FG175" i="9"/>
  <c r="FL175" i="9" s="1"/>
  <c r="FS175" i="9"/>
  <c r="FT175" i="9" s="1"/>
  <c r="FH175" i="9"/>
  <c r="FI175" i="9" s="1"/>
  <c r="EW175" i="9"/>
  <c r="EX175" i="9" s="1"/>
  <c r="AC173" i="9"/>
  <c r="BB173" i="9" s="1"/>
  <c r="FX173" i="9"/>
  <c r="FV173" i="9"/>
  <c r="FY172" i="9"/>
  <c r="AD172" i="9"/>
  <c r="BC172" i="9" s="1"/>
  <c r="AP172" i="9"/>
  <c r="FU174" i="9"/>
  <c r="AO174" i="9" s="1"/>
  <c r="EO173" i="9"/>
  <c r="EQ173" i="9"/>
  <c r="ER172" i="9"/>
  <c r="AB172" i="9"/>
  <c r="AN172" i="9"/>
  <c r="EF172" i="9"/>
  <c r="EG172" i="9" s="1"/>
  <c r="BA172" i="9" s="1"/>
  <c r="ED172" i="9"/>
  <c r="CM174" i="9"/>
  <c r="EB174" i="9"/>
  <c r="DT174" i="9"/>
  <c r="BR174" i="9"/>
  <c r="AI173" i="9"/>
  <c r="AK173" i="9"/>
  <c r="AL173" i="9"/>
  <c r="AJ170" i="9"/>
  <c r="EN174" i="9"/>
  <c r="AM173" i="9"/>
  <c r="AH167" i="9"/>
  <c r="DA174" i="9"/>
  <c r="DM173" i="9"/>
  <c r="AX173" i="9" s="1"/>
  <c r="Y173" i="9"/>
  <c r="DB172" i="9"/>
  <c r="DC171" i="9"/>
  <c r="DD171" i="9" s="1"/>
  <c r="DQ175" i="9"/>
  <c r="DJ175" i="9"/>
  <c r="DK175" i="9" s="1"/>
  <c r="CY175" i="9"/>
  <c r="CZ175" i="9" s="1"/>
  <c r="CT175" i="9"/>
  <c r="CU175" i="9" s="1"/>
  <c r="DY175" i="9"/>
  <c r="DR175" i="9"/>
  <c r="DS175" i="9" s="1"/>
  <c r="BO175" i="9"/>
  <c r="BJ176" i="9"/>
  <c r="EK175" i="9"/>
  <c r="EP175" i="9" s="1"/>
  <c r="DZ175" i="9"/>
  <c r="EA175" i="9" s="1"/>
  <c r="BP175" i="9"/>
  <c r="BQ175" i="9" s="1"/>
  <c r="EL175" i="9"/>
  <c r="EM175" i="9" s="1"/>
  <c r="DI175" i="9"/>
  <c r="CX175" i="9"/>
  <c r="CS175" i="9"/>
  <c r="BK175" i="9"/>
  <c r="BL175" i="9" s="1"/>
  <c r="AT175" i="9"/>
  <c r="U175" i="9"/>
  <c r="EC173" i="9"/>
  <c r="AZ173" i="9" s="1"/>
  <c r="AA173" i="9"/>
  <c r="EE173" i="9"/>
  <c r="DL174" i="9"/>
  <c r="AK174" i="9" s="1"/>
  <c r="DE170" i="9"/>
  <c r="AW170" i="9" s="1"/>
  <c r="X170" i="9"/>
  <c r="AV173" i="9"/>
  <c r="W173" i="9"/>
  <c r="BV176" i="9"/>
  <c r="CI175" i="9"/>
  <c r="CJ175" i="9" s="1"/>
  <c r="CL175" i="9" s="1"/>
  <c r="CM175" i="9" s="1"/>
  <c r="BW172" i="9"/>
  <c r="BX171" i="9"/>
  <c r="BY171" i="9" s="1"/>
  <c r="CC170" i="9"/>
  <c r="CD169" i="9"/>
  <c r="CV174" i="9"/>
  <c r="DU173" i="9"/>
  <c r="AY173" i="9" s="1"/>
  <c r="Z173" i="9"/>
  <c r="AU167" i="9"/>
  <c r="V167" i="9"/>
  <c r="CE168" i="9"/>
  <c r="CF168" i="9" s="1"/>
  <c r="CG168" i="9" s="1"/>
  <c r="FB174" i="9" l="1"/>
  <c r="FC174" i="9" s="1"/>
  <c r="EY175" i="9"/>
  <c r="FY173" i="9"/>
  <c r="AD173" i="9"/>
  <c r="BC173" i="9" s="1"/>
  <c r="AP173" i="9"/>
  <c r="FM174" i="9"/>
  <c r="FN174" i="9" s="1"/>
  <c r="FK174" i="9"/>
  <c r="FU175" i="9"/>
  <c r="FR176" i="9"/>
  <c r="FW176" i="9" s="1"/>
  <c r="EV176" i="9"/>
  <c r="FA176" i="9" s="1"/>
  <c r="FG176" i="9"/>
  <c r="FL176" i="9" s="1"/>
  <c r="FS176" i="9"/>
  <c r="FT176" i="9" s="1"/>
  <c r="FH176" i="9"/>
  <c r="FI176" i="9" s="1"/>
  <c r="EW176" i="9"/>
  <c r="EX176" i="9" s="1"/>
  <c r="AC174" i="9"/>
  <c r="FX174" i="9"/>
  <c r="FV174" i="9"/>
  <c r="FJ175" i="9"/>
  <c r="Z174" i="9"/>
  <c r="AL174" i="9"/>
  <c r="ER173" i="9"/>
  <c r="EO174" i="9"/>
  <c r="EQ174" i="9"/>
  <c r="BB174" i="9"/>
  <c r="AM174" i="9"/>
  <c r="EC174" i="9"/>
  <c r="AZ174" i="9" s="1"/>
  <c r="AA174" i="9"/>
  <c r="EE174" i="9"/>
  <c r="AN174" i="9" s="1"/>
  <c r="DU174" i="9"/>
  <c r="AY174" i="9" s="1"/>
  <c r="DT175" i="9"/>
  <c r="AH168" i="9"/>
  <c r="AJ171" i="9"/>
  <c r="BR175" i="9"/>
  <c r="EB175" i="9"/>
  <c r="AM175" i="9" s="1"/>
  <c r="CV175" i="9"/>
  <c r="W175" i="9" s="1"/>
  <c r="AI174" i="9"/>
  <c r="AN173" i="9"/>
  <c r="EN175" i="9"/>
  <c r="DA175" i="9"/>
  <c r="AU168" i="9"/>
  <c r="V168" i="9"/>
  <c r="CE169" i="9"/>
  <c r="CF169" i="9" s="1"/>
  <c r="CG169" i="9" s="1"/>
  <c r="AV174" i="9"/>
  <c r="W174" i="9"/>
  <c r="DQ176" i="9"/>
  <c r="DJ176" i="9"/>
  <c r="DK176" i="9" s="1"/>
  <c r="CY176" i="9"/>
  <c r="CZ176" i="9" s="1"/>
  <c r="CT176" i="9"/>
  <c r="CU176" i="9" s="1"/>
  <c r="DY176" i="9"/>
  <c r="DR176" i="9"/>
  <c r="DS176" i="9" s="1"/>
  <c r="BO176" i="9"/>
  <c r="BJ177" i="9"/>
  <c r="EK176" i="9"/>
  <c r="EP176" i="9" s="1"/>
  <c r="DZ176" i="9"/>
  <c r="EA176" i="9" s="1"/>
  <c r="BP176" i="9"/>
  <c r="BQ176" i="9" s="1"/>
  <c r="EL176" i="9"/>
  <c r="EM176" i="9" s="1"/>
  <c r="DI176" i="9"/>
  <c r="CX176" i="9"/>
  <c r="CS176" i="9"/>
  <c r="BK176" i="9"/>
  <c r="BL176" i="9" s="1"/>
  <c r="AT176" i="9"/>
  <c r="U176" i="9"/>
  <c r="DL175" i="9"/>
  <c r="EF173" i="9"/>
  <c r="EG173" i="9" s="1"/>
  <c r="BA173" i="9" s="1"/>
  <c r="ED173" i="9"/>
  <c r="AB173" i="9"/>
  <c r="CC171" i="9"/>
  <c r="CD170" i="9"/>
  <c r="BW173" i="9"/>
  <c r="BX172" i="9"/>
  <c r="BY172" i="9" s="1"/>
  <c r="DM174" i="9"/>
  <c r="AX174" i="9" s="1"/>
  <c r="Y174" i="9"/>
  <c r="DB173" i="9"/>
  <c r="DC172" i="9"/>
  <c r="DD172" i="9" s="1"/>
  <c r="BV177" i="9"/>
  <c r="CI176" i="9"/>
  <c r="CJ176" i="9" s="1"/>
  <c r="CL176" i="9" s="1"/>
  <c r="DE171" i="9"/>
  <c r="AW171" i="9" s="1"/>
  <c r="X171" i="9"/>
  <c r="FU176" i="9" l="1"/>
  <c r="FV176" i="9" s="1"/>
  <c r="EZ175" i="9"/>
  <c r="FB175" i="9"/>
  <c r="FC175" i="9" s="1"/>
  <c r="FJ176" i="9"/>
  <c r="FG177" i="9"/>
  <c r="FL177" i="9" s="1"/>
  <c r="FR177" i="9"/>
  <c r="FW177" i="9" s="1"/>
  <c r="EV177" i="9"/>
  <c r="FA177" i="9" s="1"/>
  <c r="FS177" i="9"/>
  <c r="FT177" i="9" s="1"/>
  <c r="FH177" i="9"/>
  <c r="FI177" i="9" s="1"/>
  <c r="EW177" i="9"/>
  <c r="EX177" i="9" s="1"/>
  <c r="FM175" i="9"/>
  <c r="FN175" i="9" s="1"/>
  <c r="FK175" i="9"/>
  <c r="AC175" i="9"/>
  <c r="BB175" i="9" s="1"/>
  <c r="FX175" i="9"/>
  <c r="FV175" i="9"/>
  <c r="EY176" i="9"/>
  <c r="FY174" i="9"/>
  <c r="AD174" i="9"/>
  <c r="BC174" i="9" s="1"/>
  <c r="AP174" i="9"/>
  <c r="AO175" i="9"/>
  <c r="EO175" i="9"/>
  <c r="EQ175" i="9"/>
  <c r="ER174" i="9"/>
  <c r="ED174" i="9"/>
  <c r="AB174" i="9"/>
  <c r="EC175" i="9"/>
  <c r="AZ175" i="9" s="1"/>
  <c r="DU175" i="9"/>
  <c r="AY175" i="9" s="1"/>
  <c r="Z175" i="9"/>
  <c r="EF174" i="9"/>
  <c r="EG174" i="9" s="1"/>
  <c r="BA174" i="9" s="1"/>
  <c r="EE175" i="9"/>
  <c r="AA175" i="9"/>
  <c r="AL175" i="9"/>
  <c r="CM176" i="9"/>
  <c r="AV175" i="9"/>
  <c r="AH169" i="9"/>
  <c r="AI175" i="9"/>
  <c r="AK175" i="9"/>
  <c r="EN176" i="9"/>
  <c r="AJ172" i="9"/>
  <c r="BR176" i="9"/>
  <c r="EB176" i="9"/>
  <c r="AM176" i="9" s="1"/>
  <c r="DB174" i="9"/>
  <c r="DC173" i="9"/>
  <c r="DD173" i="9" s="1"/>
  <c r="CC172" i="9"/>
  <c r="CD171" i="9"/>
  <c r="DA176" i="9"/>
  <c r="DE172" i="9"/>
  <c r="AW172" i="9" s="1"/>
  <c r="X172" i="9"/>
  <c r="CV176" i="9"/>
  <c r="CE170" i="9"/>
  <c r="CF170" i="9" s="1"/>
  <c r="CG170" i="9" s="1"/>
  <c r="BV178" i="9"/>
  <c r="CI177" i="9"/>
  <c r="CJ177" i="9" s="1"/>
  <c r="CL177" i="9" s="1"/>
  <c r="BW174" i="9"/>
  <c r="BX173" i="9"/>
  <c r="BY173" i="9" s="1"/>
  <c r="DM175" i="9"/>
  <c r="AX175" i="9" s="1"/>
  <c r="Y175" i="9"/>
  <c r="DT176" i="9"/>
  <c r="EF175" i="9"/>
  <c r="EG175" i="9" s="1"/>
  <c r="BA175" i="9" s="1"/>
  <c r="DQ177" i="9"/>
  <c r="DJ177" i="9"/>
  <c r="DK177" i="9" s="1"/>
  <c r="CY177" i="9"/>
  <c r="CZ177" i="9" s="1"/>
  <c r="CT177" i="9"/>
  <c r="CU177" i="9" s="1"/>
  <c r="DY177" i="9"/>
  <c r="DR177" i="9"/>
  <c r="DS177" i="9" s="1"/>
  <c r="BO177" i="9"/>
  <c r="BJ178" i="9"/>
  <c r="EK177" i="9"/>
  <c r="EP177" i="9" s="1"/>
  <c r="DZ177" i="9"/>
  <c r="EA177" i="9" s="1"/>
  <c r="BP177" i="9"/>
  <c r="BQ177" i="9" s="1"/>
  <c r="EL177" i="9"/>
  <c r="EM177" i="9" s="1"/>
  <c r="DI177" i="9"/>
  <c r="CX177" i="9"/>
  <c r="CS177" i="9"/>
  <c r="BK177" i="9"/>
  <c r="BL177" i="9" s="1"/>
  <c r="AT177" i="9"/>
  <c r="U177" i="9"/>
  <c r="AU169" i="9"/>
  <c r="V169" i="9"/>
  <c r="DL176" i="9"/>
  <c r="AK176" i="9" s="1"/>
  <c r="FJ177" i="9" l="1"/>
  <c r="FK177" i="9" s="1"/>
  <c r="AC176" i="9"/>
  <c r="AO176" i="9"/>
  <c r="FX176" i="9"/>
  <c r="FY176" i="9" s="1"/>
  <c r="FM177" i="9"/>
  <c r="FN177" i="9" s="1"/>
  <c r="FY175" i="9"/>
  <c r="AD175" i="9"/>
  <c r="AP175" i="9"/>
  <c r="EY177" i="9"/>
  <c r="FR178" i="9"/>
  <c r="FW178" i="9" s="1"/>
  <c r="EV178" i="9"/>
  <c r="FA178" i="9" s="1"/>
  <c r="FG178" i="9"/>
  <c r="FL178" i="9" s="1"/>
  <c r="FS178" i="9"/>
  <c r="FT178" i="9" s="1"/>
  <c r="FH178" i="9"/>
  <c r="FI178" i="9" s="1"/>
  <c r="EW178" i="9"/>
  <c r="EX178" i="9" s="1"/>
  <c r="EZ176" i="9"/>
  <c r="FB176" i="9"/>
  <c r="FC176" i="9" s="1"/>
  <c r="FM176" i="9"/>
  <c r="FN176" i="9" s="1"/>
  <c r="FK176" i="9"/>
  <c r="FU177" i="9"/>
  <c r="ER175" i="9"/>
  <c r="BC175" i="9"/>
  <c r="EO176" i="9"/>
  <c r="EQ176" i="9"/>
  <c r="BB176" i="9"/>
  <c r="ED175" i="9"/>
  <c r="AB175" i="9"/>
  <c r="AN175" i="9"/>
  <c r="AL176" i="9"/>
  <c r="AI176" i="9"/>
  <c r="AH170" i="9"/>
  <c r="AJ173" i="9"/>
  <c r="DA177" i="9"/>
  <c r="EB177" i="9"/>
  <c r="DL177" i="9"/>
  <c r="AK177" i="9" s="1"/>
  <c r="CM177" i="9"/>
  <c r="CV177" i="9"/>
  <c r="AI177" i="9" s="1"/>
  <c r="EN177" i="9"/>
  <c r="AU170" i="9"/>
  <c r="V170" i="9"/>
  <c r="DM176" i="9"/>
  <c r="AX176" i="9" s="1"/>
  <c r="Y176" i="9"/>
  <c r="DB175" i="9"/>
  <c r="DC174" i="9"/>
  <c r="DD174" i="9" s="1"/>
  <c r="BR177" i="9"/>
  <c r="DT177" i="9"/>
  <c r="DQ178" i="9"/>
  <c r="DJ178" i="9"/>
  <c r="DK178" i="9" s="1"/>
  <c r="CY178" i="9"/>
  <c r="CZ178" i="9" s="1"/>
  <c r="CT178" i="9"/>
  <c r="CU178" i="9" s="1"/>
  <c r="DY178" i="9"/>
  <c r="DR178" i="9"/>
  <c r="DS178" i="9" s="1"/>
  <c r="BO178" i="9"/>
  <c r="BJ179" i="9"/>
  <c r="EK178" i="9"/>
  <c r="EP178" i="9" s="1"/>
  <c r="DZ178" i="9"/>
  <c r="EA178" i="9" s="1"/>
  <c r="BP178" i="9"/>
  <c r="BQ178" i="9" s="1"/>
  <c r="EL178" i="9"/>
  <c r="EM178" i="9" s="1"/>
  <c r="DI178" i="9"/>
  <c r="CX178" i="9"/>
  <c r="CS178" i="9"/>
  <c r="BK178" i="9"/>
  <c r="BL178" i="9" s="1"/>
  <c r="AT178" i="9"/>
  <c r="U178" i="9"/>
  <c r="DU176" i="9"/>
  <c r="AY176" i="9" s="1"/>
  <c r="Z176" i="9"/>
  <c r="BW175" i="9"/>
  <c r="BX174" i="9"/>
  <c r="BY174" i="9" s="1"/>
  <c r="DE173" i="9"/>
  <c r="AW173" i="9" s="1"/>
  <c r="X173" i="9"/>
  <c r="BV179" i="9"/>
  <c r="CI178" i="9"/>
  <c r="CJ178" i="9" s="1"/>
  <c r="CL178" i="9" s="1"/>
  <c r="CC173" i="9"/>
  <c r="CD172" i="9"/>
  <c r="AV176" i="9"/>
  <c r="W176" i="9"/>
  <c r="CE171" i="9"/>
  <c r="CF171" i="9" s="1"/>
  <c r="CG171" i="9" s="1"/>
  <c r="EC176" i="9"/>
  <c r="AZ176" i="9" s="1"/>
  <c r="AA176" i="9"/>
  <c r="EE176" i="9"/>
  <c r="AP176" i="9" l="1"/>
  <c r="AD176" i="9"/>
  <c r="EY178" i="9"/>
  <c r="FB178" i="9" s="1"/>
  <c r="FC178" i="9" s="1"/>
  <c r="AC177" i="9"/>
  <c r="FX177" i="9"/>
  <c r="FV177" i="9"/>
  <c r="AO177" i="9"/>
  <c r="FU178" i="9"/>
  <c r="FR179" i="9"/>
  <c r="FW179" i="9" s="1"/>
  <c r="FG179" i="9"/>
  <c r="FL179" i="9" s="1"/>
  <c r="EV179" i="9"/>
  <c r="FA179" i="9" s="1"/>
  <c r="FS179" i="9"/>
  <c r="FT179" i="9" s="1"/>
  <c r="FH179" i="9"/>
  <c r="FI179" i="9" s="1"/>
  <c r="EW179" i="9"/>
  <c r="EX179" i="9" s="1"/>
  <c r="FB177" i="9"/>
  <c r="FC177" i="9" s="1"/>
  <c r="EZ177" i="9"/>
  <c r="FJ178" i="9"/>
  <c r="EO177" i="9"/>
  <c r="EQ177" i="9"/>
  <c r="BB177" i="9"/>
  <c r="BC176" i="9"/>
  <c r="ER176" i="9"/>
  <c r="AN176" i="9"/>
  <c r="AL177" i="9"/>
  <c r="AJ174" i="9"/>
  <c r="AM177" i="9"/>
  <c r="AH171" i="9"/>
  <c r="DA178" i="9"/>
  <c r="EN178" i="9"/>
  <c r="EB178" i="9"/>
  <c r="AM178" i="9" s="1"/>
  <c r="DB176" i="9"/>
  <c r="DC175" i="9"/>
  <c r="DD175" i="9" s="1"/>
  <c r="EC177" i="9"/>
  <c r="AZ177" i="9" s="1"/>
  <c r="AA177" i="9"/>
  <c r="EE177" i="9"/>
  <c r="BR178" i="9"/>
  <c r="DT178" i="9"/>
  <c r="AL178" i="9" s="1"/>
  <c r="DQ179" i="9"/>
  <c r="DJ179" i="9"/>
  <c r="DK179" i="9" s="1"/>
  <c r="CY179" i="9"/>
  <c r="CZ179" i="9" s="1"/>
  <c r="CT179" i="9"/>
  <c r="CU179" i="9" s="1"/>
  <c r="DY179" i="9"/>
  <c r="DR179" i="9"/>
  <c r="DS179" i="9" s="1"/>
  <c r="BO179" i="9"/>
  <c r="BJ180" i="9"/>
  <c r="EK179" i="9"/>
  <c r="EP179" i="9" s="1"/>
  <c r="DZ179" i="9"/>
  <c r="EA179" i="9" s="1"/>
  <c r="BP179" i="9"/>
  <c r="BQ179" i="9" s="1"/>
  <c r="EL179" i="9"/>
  <c r="EM179" i="9" s="1"/>
  <c r="DI179" i="9"/>
  <c r="CX179" i="9"/>
  <c r="CS179" i="9"/>
  <c r="BK179" i="9"/>
  <c r="BL179" i="9" s="1"/>
  <c r="AT179" i="9"/>
  <c r="U179" i="9"/>
  <c r="DE174" i="9"/>
  <c r="AW174" i="9" s="1"/>
  <c r="X174" i="9"/>
  <c r="DM177" i="9"/>
  <c r="AX177" i="9" s="1"/>
  <c r="Y177" i="9"/>
  <c r="CC174" i="9"/>
  <c r="CD173" i="9"/>
  <c r="BW176" i="9"/>
  <c r="BX175" i="9"/>
  <c r="BY175" i="9" s="1"/>
  <c r="CM178" i="9"/>
  <c r="DL178" i="9"/>
  <c r="AK178" i="9" s="1"/>
  <c r="EF176" i="9"/>
  <c r="EG176" i="9" s="1"/>
  <c r="BA176" i="9" s="1"/>
  <c r="ED176" i="9"/>
  <c r="AB176" i="9"/>
  <c r="AU171" i="9"/>
  <c r="V171" i="9"/>
  <c r="CE172" i="9"/>
  <c r="CF172" i="9" s="1"/>
  <c r="CG172" i="9" s="1"/>
  <c r="BV180" i="9"/>
  <c r="CI179" i="9"/>
  <c r="CJ179" i="9" s="1"/>
  <c r="CL179" i="9" s="1"/>
  <c r="DU177" i="9"/>
  <c r="AY177" i="9" s="1"/>
  <c r="Z177" i="9"/>
  <c r="AV177" i="9"/>
  <c r="W177" i="9"/>
  <c r="CV178" i="9"/>
  <c r="EZ178" i="9" l="1"/>
  <c r="FU179" i="9"/>
  <c r="AC179" i="9" s="1"/>
  <c r="FR180" i="9"/>
  <c r="FW180" i="9" s="1"/>
  <c r="FG180" i="9"/>
  <c r="FL180" i="9" s="1"/>
  <c r="EV180" i="9"/>
  <c r="FA180" i="9" s="1"/>
  <c r="FS180" i="9"/>
  <c r="FT180" i="9" s="1"/>
  <c r="FH180" i="9"/>
  <c r="FI180" i="9" s="1"/>
  <c r="EW180" i="9"/>
  <c r="EX180" i="9" s="1"/>
  <c r="FM178" i="9"/>
  <c r="FN178" i="9" s="1"/>
  <c r="FK178" i="9"/>
  <c r="FJ179" i="9"/>
  <c r="AC178" i="9"/>
  <c r="BB178" i="9" s="1"/>
  <c r="FX178" i="9"/>
  <c r="FV178" i="9"/>
  <c r="EY179" i="9"/>
  <c r="FX179" i="9"/>
  <c r="AP179" i="9" s="1"/>
  <c r="FY177" i="9"/>
  <c r="AD177" i="9"/>
  <c r="BC177" i="9" s="1"/>
  <c r="AP177" i="9"/>
  <c r="AO178" i="9"/>
  <c r="EO178" i="9"/>
  <c r="EQ178" i="9"/>
  <c r="ER177" i="9"/>
  <c r="BR179" i="9"/>
  <c r="CM179" i="9"/>
  <c r="EB179" i="9"/>
  <c r="AM179" i="9" s="1"/>
  <c r="AN177" i="9"/>
  <c r="DT179" i="9"/>
  <c r="AI178" i="9"/>
  <c r="AJ175" i="9"/>
  <c r="AH172" i="9"/>
  <c r="EN179" i="9"/>
  <c r="DA179" i="9"/>
  <c r="BW177" i="9"/>
  <c r="BX176" i="9"/>
  <c r="BY176" i="9" s="1"/>
  <c r="DU178" i="9"/>
  <c r="AY178" i="9" s="1"/>
  <c r="Z178" i="9"/>
  <c r="CV179" i="9"/>
  <c r="BV181" i="9"/>
  <c r="CI180" i="9"/>
  <c r="CJ180" i="9" s="1"/>
  <c r="CL180" i="9" s="1"/>
  <c r="EC178" i="9"/>
  <c r="AZ178" i="9" s="1"/>
  <c r="AA178" i="9"/>
  <c r="EE178" i="9"/>
  <c r="AV178" i="9"/>
  <c r="W178" i="9"/>
  <c r="CC175" i="9"/>
  <c r="CD174" i="9"/>
  <c r="DQ180" i="9"/>
  <c r="DJ180" i="9"/>
  <c r="DK180" i="9" s="1"/>
  <c r="CY180" i="9"/>
  <c r="CZ180" i="9" s="1"/>
  <c r="CT180" i="9"/>
  <c r="CU180" i="9" s="1"/>
  <c r="DY180" i="9"/>
  <c r="DR180" i="9"/>
  <c r="DS180" i="9" s="1"/>
  <c r="BO180" i="9"/>
  <c r="BJ181" i="9"/>
  <c r="EK180" i="9"/>
  <c r="EP180" i="9" s="1"/>
  <c r="DZ180" i="9"/>
  <c r="EA180" i="9" s="1"/>
  <c r="BP180" i="9"/>
  <c r="BQ180" i="9" s="1"/>
  <c r="EL180" i="9"/>
  <c r="EM180" i="9" s="1"/>
  <c r="DI180" i="9"/>
  <c r="CX180" i="9"/>
  <c r="CS180" i="9"/>
  <c r="BK180" i="9"/>
  <c r="BL180" i="9" s="1"/>
  <c r="AT180" i="9"/>
  <c r="U180" i="9"/>
  <c r="EF177" i="9"/>
  <c r="EG177" i="9" s="1"/>
  <c r="BA177" i="9" s="1"/>
  <c r="ED177" i="9"/>
  <c r="AB177" i="9"/>
  <c r="DB177" i="9"/>
  <c r="DC176" i="9"/>
  <c r="DD176" i="9" s="1"/>
  <c r="DL179" i="9"/>
  <c r="AU172" i="9"/>
  <c r="V172" i="9"/>
  <c r="DM178" i="9"/>
  <c r="AX178" i="9" s="1"/>
  <c r="Y178" i="9"/>
  <c r="CE173" i="9"/>
  <c r="CF173" i="9" s="1"/>
  <c r="CG173" i="9" s="1"/>
  <c r="DE175" i="9"/>
  <c r="AW175" i="9" s="1"/>
  <c r="X175" i="9"/>
  <c r="FV179" i="9" l="1"/>
  <c r="AO179" i="9"/>
  <c r="FJ180" i="9"/>
  <c r="FM180" i="9" s="1"/>
  <c r="FN180" i="9" s="1"/>
  <c r="FB179" i="9"/>
  <c r="FC179" i="9" s="1"/>
  <c r="EZ179" i="9"/>
  <c r="FM179" i="9"/>
  <c r="FN179" i="9" s="1"/>
  <c r="FK179" i="9"/>
  <c r="EY180" i="9"/>
  <c r="FY179" i="9"/>
  <c r="AD179" i="9"/>
  <c r="FY178" i="9"/>
  <c r="AD178" i="9"/>
  <c r="BC178" i="9" s="1"/>
  <c r="AP178" i="9"/>
  <c r="FG181" i="9"/>
  <c r="FL181" i="9" s="1"/>
  <c r="FR181" i="9"/>
  <c r="FW181" i="9" s="1"/>
  <c r="EV181" i="9"/>
  <c r="FA181" i="9" s="1"/>
  <c r="FS181" i="9"/>
  <c r="FT181" i="9" s="1"/>
  <c r="FH181" i="9"/>
  <c r="FI181" i="9" s="1"/>
  <c r="EW181" i="9"/>
  <c r="EX181" i="9" s="1"/>
  <c r="FU180" i="9"/>
  <c r="EO179" i="9"/>
  <c r="EQ179" i="9"/>
  <c r="BB179" i="9"/>
  <c r="ER178" i="9"/>
  <c r="DU179" i="9"/>
  <c r="AY179" i="9" s="1"/>
  <c r="EN180" i="9"/>
  <c r="EE179" i="9"/>
  <c r="AA179" i="9"/>
  <c r="AI179" i="9"/>
  <c r="AN178" i="9"/>
  <c r="AK179" i="9"/>
  <c r="AH173" i="9"/>
  <c r="Z179" i="9"/>
  <c r="EC179" i="9"/>
  <c r="AZ179" i="9" s="1"/>
  <c r="AL179" i="9"/>
  <c r="AJ176" i="9"/>
  <c r="EB180" i="9"/>
  <c r="CM180" i="9"/>
  <c r="AU173" i="9"/>
  <c r="V173" i="9"/>
  <c r="DA180" i="9"/>
  <c r="DB178" i="9"/>
  <c r="DC177" i="9"/>
  <c r="DD177" i="9" s="1"/>
  <c r="CE174" i="9"/>
  <c r="CF174" i="9" s="1"/>
  <c r="CG174" i="9" s="1"/>
  <c r="EF178" i="9"/>
  <c r="EG178" i="9" s="1"/>
  <c r="BA178" i="9" s="1"/>
  <c r="ED178" i="9"/>
  <c r="AB178" i="9"/>
  <c r="AV179" i="9"/>
  <c r="W179" i="9"/>
  <c r="BR180" i="9"/>
  <c r="DT180" i="9"/>
  <c r="DE176" i="9"/>
  <c r="AW176" i="9" s="1"/>
  <c r="X176" i="9"/>
  <c r="BJ182" i="9"/>
  <c r="EK181" i="9"/>
  <c r="EP181" i="9" s="1"/>
  <c r="DZ181" i="9"/>
  <c r="EA181" i="9" s="1"/>
  <c r="EL181" i="9"/>
  <c r="EM181" i="9" s="1"/>
  <c r="DQ181" i="9"/>
  <c r="DJ181" i="9"/>
  <c r="DK181" i="9" s="1"/>
  <c r="CY181" i="9"/>
  <c r="CZ181" i="9" s="1"/>
  <c r="CT181" i="9"/>
  <c r="CU181" i="9" s="1"/>
  <c r="DR181" i="9"/>
  <c r="DS181" i="9" s="1"/>
  <c r="BO181" i="9"/>
  <c r="BP181" i="9"/>
  <c r="BQ181" i="9" s="1"/>
  <c r="DY181" i="9"/>
  <c r="DI181" i="9"/>
  <c r="CX181" i="9"/>
  <c r="CS181" i="9"/>
  <c r="BK181" i="9"/>
  <c r="BL181" i="9" s="1"/>
  <c r="AT181" i="9"/>
  <c r="U181" i="9"/>
  <c r="DL180" i="9"/>
  <c r="DM179" i="9"/>
  <c r="AX179" i="9" s="1"/>
  <c r="Y179" i="9"/>
  <c r="BV182" i="9"/>
  <c r="CI181" i="9"/>
  <c r="CJ181" i="9" s="1"/>
  <c r="CL181" i="9" s="1"/>
  <c r="BW178" i="9"/>
  <c r="BX177" i="9"/>
  <c r="BY177" i="9" s="1"/>
  <c r="CC176" i="9"/>
  <c r="CD175" i="9"/>
  <c r="CV180" i="9"/>
  <c r="AI180" i="9" s="1"/>
  <c r="FU181" i="9" l="1"/>
  <c r="AO181" i="9" s="1"/>
  <c r="FK180" i="9"/>
  <c r="AC180" i="9"/>
  <c r="BB180" i="9" s="1"/>
  <c r="FX180" i="9"/>
  <c r="FV180" i="9"/>
  <c r="FB180" i="9"/>
  <c r="FC180" i="9" s="1"/>
  <c r="EZ180" i="9"/>
  <c r="FJ181" i="9"/>
  <c r="AC181" i="9"/>
  <c r="FR182" i="9"/>
  <c r="FW182" i="9" s="1"/>
  <c r="EV182" i="9"/>
  <c r="FA182" i="9" s="1"/>
  <c r="FG182" i="9"/>
  <c r="FL182" i="9" s="1"/>
  <c r="FS182" i="9"/>
  <c r="FT182" i="9" s="1"/>
  <c r="FH182" i="9"/>
  <c r="FI182" i="9" s="1"/>
  <c r="EW182" i="9"/>
  <c r="EX182" i="9" s="1"/>
  <c r="EY181" i="9"/>
  <c r="AO180" i="9"/>
  <c r="EF179" i="9"/>
  <c r="EG179" i="9" s="1"/>
  <c r="BA179" i="9" s="1"/>
  <c r="EO180" i="9"/>
  <c r="EQ180" i="9"/>
  <c r="ER179" i="9"/>
  <c r="BC179" i="9"/>
  <c r="AB179" i="9"/>
  <c r="ED179" i="9"/>
  <c r="DL181" i="9"/>
  <c r="AN179" i="9"/>
  <c r="BR181" i="9"/>
  <c r="AK180" i="9"/>
  <c r="CV181" i="9"/>
  <c r="AH174" i="9"/>
  <c r="AL180" i="9"/>
  <c r="AM180" i="9"/>
  <c r="AJ177" i="9"/>
  <c r="CM181" i="9"/>
  <c r="EN181" i="9"/>
  <c r="DA181" i="9"/>
  <c r="BJ183" i="9"/>
  <c r="EK182" i="9"/>
  <c r="EP182" i="9" s="1"/>
  <c r="DZ182" i="9"/>
  <c r="EA182" i="9" s="1"/>
  <c r="BP182" i="9"/>
  <c r="BQ182" i="9" s="1"/>
  <c r="EL182" i="9"/>
  <c r="EM182" i="9" s="1"/>
  <c r="DI182" i="9"/>
  <c r="CX182" i="9"/>
  <c r="CS182" i="9"/>
  <c r="BK182" i="9"/>
  <c r="BL182" i="9" s="1"/>
  <c r="AT182" i="9"/>
  <c r="U182" i="9"/>
  <c r="DQ182" i="9"/>
  <c r="CT182" i="9"/>
  <c r="CU182" i="9" s="1"/>
  <c r="DR182" i="9"/>
  <c r="DS182" i="9" s="1"/>
  <c r="DJ182" i="9"/>
  <c r="DK182" i="9" s="1"/>
  <c r="CY182" i="9"/>
  <c r="CZ182" i="9" s="1"/>
  <c r="DY182" i="9"/>
  <c r="BO182" i="9"/>
  <c r="DU180" i="9"/>
  <c r="AY180" i="9" s="1"/>
  <c r="Z180" i="9"/>
  <c r="CC177" i="9"/>
  <c r="CD176" i="9"/>
  <c r="BW179" i="9"/>
  <c r="BX178" i="9"/>
  <c r="BY178" i="9" s="1"/>
  <c r="DB179" i="9"/>
  <c r="DC178" i="9"/>
  <c r="DD178" i="9" s="1"/>
  <c r="EB181" i="9"/>
  <c r="AV180" i="9"/>
  <c r="W180" i="9"/>
  <c r="CE175" i="9"/>
  <c r="CF175" i="9" s="1"/>
  <c r="CG175" i="9" s="1"/>
  <c r="CI182" i="9"/>
  <c r="CJ182" i="9" s="1"/>
  <c r="CL182" i="9" s="1"/>
  <c r="BV183" i="9"/>
  <c r="DE177" i="9"/>
  <c r="AW177" i="9" s="1"/>
  <c r="X177" i="9"/>
  <c r="EC180" i="9"/>
  <c r="AZ180" i="9" s="1"/>
  <c r="AA180" i="9"/>
  <c r="EE180" i="9"/>
  <c r="DM180" i="9"/>
  <c r="AX180" i="9" s="1"/>
  <c r="Y180" i="9"/>
  <c r="AU174" i="9"/>
  <c r="V174" i="9"/>
  <c r="DT181" i="9"/>
  <c r="EY182" i="9" l="1"/>
  <c r="EZ182" i="9" s="1"/>
  <c r="FX181" i="9"/>
  <c r="AP181" i="9" s="1"/>
  <c r="FV181" i="9"/>
  <c r="FB181" i="9"/>
  <c r="FC181" i="9" s="1"/>
  <c r="EZ181" i="9"/>
  <c r="FY180" i="9"/>
  <c r="AD180" i="9"/>
  <c r="BC180" i="9" s="1"/>
  <c r="AP180" i="9"/>
  <c r="FU182" i="9"/>
  <c r="AO182" i="9" s="1"/>
  <c r="FR183" i="9"/>
  <c r="FW183" i="9" s="1"/>
  <c r="FG183" i="9"/>
  <c r="FL183" i="9" s="1"/>
  <c r="EV183" i="9"/>
  <c r="FA183" i="9" s="1"/>
  <c r="FS183" i="9"/>
  <c r="FT183" i="9" s="1"/>
  <c r="FH183" i="9"/>
  <c r="FI183" i="9" s="1"/>
  <c r="EW183" i="9"/>
  <c r="EX183" i="9" s="1"/>
  <c r="FK181" i="9"/>
  <c r="FM181" i="9"/>
  <c r="FN181" i="9" s="1"/>
  <c r="FJ182" i="9"/>
  <c r="EO181" i="9"/>
  <c r="EQ181" i="9"/>
  <c r="BB181" i="9"/>
  <c r="ER180" i="9"/>
  <c r="W181" i="9"/>
  <c r="DM181" i="9"/>
  <c r="AX181" i="9" s="1"/>
  <c r="AK181" i="9"/>
  <c r="Y181" i="9"/>
  <c r="DT182" i="9"/>
  <c r="AL182" i="9" s="1"/>
  <c r="AL181" i="9"/>
  <c r="AV181" i="9"/>
  <c r="AN180" i="9"/>
  <c r="AJ178" i="9"/>
  <c r="EN182" i="9"/>
  <c r="AM181" i="9"/>
  <c r="CM182" i="9"/>
  <c r="EB182" i="9"/>
  <c r="AI181" i="9"/>
  <c r="AH175" i="9"/>
  <c r="BR182" i="9"/>
  <c r="CV182" i="9"/>
  <c r="AV182" i="9" s="1"/>
  <c r="AU175" i="9"/>
  <c r="V175" i="9"/>
  <c r="DA182" i="9"/>
  <c r="Z181" i="9"/>
  <c r="DU181" i="9"/>
  <c r="AY181" i="9" s="1"/>
  <c r="CE176" i="9"/>
  <c r="CF176" i="9" s="1"/>
  <c r="CG176" i="9" s="1"/>
  <c r="DB180" i="9"/>
  <c r="DC179" i="9"/>
  <c r="DD179" i="9" s="1"/>
  <c r="BW180" i="9"/>
  <c r="BX179" i="9"/>
  <c r="BY179" i="9" s="1"/>
  <c r="EF180" i="9"/>
  <c r="EG180" i="9" s="1"/>
  <c r="BA180" i="9" s="1"/>
  <c r="ED180" i="9"/>
  <c r="AB180" i="9"/>
  <c r="CI183" i="9"/>
  <c r="CJ183" i="9" s="1"/>
  <c r="CL183" i="9" s="1"/>
  <c r="BV184" i="9"/>
  <c r="DE178" i="9"/>
  <c r="AW178" i="9" s="1"/>
  <c r="X178" i="9"/>
  <c r="BJ184" i="9"/>
  <c r="EK183" i="9"/>
  <c r="EP183" i="9" s="1"/>
  <c r="DZ183" i="9"/>
  <c r="EA183" i="9" s="1"/>
  <c r="BP183" i="9"/>
  <c r="BQ183" i="9" s="1"/>
  <c r="EL183" i="9"/>
  <c r="EM183" i="9" s="1"/>
  <c r="DI183" i="9"/>
  <c r="CX183" i="9"/>
  <c r="CS183" i="9"/>
  <c r="BK183" i="9"/>
  <c r="BL183" i="9" s="1"/>
  <c r="AT183" i="9"/>
  <c r="U183" i="9"/>
  <c r="DQ183" i="9"/>
  <c r="CT183" i="9"/>
  <c r="CU183" i="9" s="1"/>
  <c r="DR183" i="9"/>
  <c r="DS183" i="9" s="1"/>
  <c r="DJ183" i="9"/>
  <c r="DK183" i="9" s="1"/>
  <c r="CY183" i="9"/>
  <c r="CZ183" i="9" s="1"/>
  <c r="DY183" i="9"/>
  <c r="BO183" i="9"/>
  <c r="DL182" i="9"/>
  <c r="AK182" i="9" s="1"/>
  <c r="EE181" i="9"/>
  <c r="EC181" i="9"/>
  <c r="AZ181" i="9" s="1"/>
  <c r="AA181" i="9"/>
  <c r="CC178" i="9"/>
  <c r="CD177" i="9"/>
  <c r="FY181" i="9" l="1"/>
  <c r="FB182" i="9"/>
  <c r="FC182" i="9" s="1"/>
  <c r="AD181" i="9"/>
  <c r="BC181" i="9" s="1"/>
  <c r="FJ183" i="9"/>
  <c r="FU183" i="9"/>
  <c r="FR184" i="9"/>
  <c r="FW184" i="9" s="1"/>
  <c r="FG184" i="9"/>
  <c r="FL184" i="9" s="1"/>
  <c r="EV184" i="9"/>
  <c r="FA184" i="9" s="1"/>
  <c r="FS184" i="9"/>
  <c r="FT184" i="9" s="1"/>
  <c r="EW184" i="9"/>
  <c r="EX184" i="9" s="1"/>
  <c r="FH184" i="9"/>
  <c r="FI184" i="9" s="1"/>
  <c r="FM182" i="9"/>
  <c r="FN182" i="9" s="1"/>
  <c r="FK182" i="9"/>
  <c r="EY183" i="9"/>
  <c r="AC182" i="9"/>
  <c r="BB182" i="9" s="1"/>
  <c r="FX182" i="9"/>
  <c r="FV182" i="9"/>
  <c r="EE182" i="9"/>
  <c r="ED182" i="9" s="1"/>
  <c r="EO182" i="9"/>
  <c r="EQ182" i="9"/>
  <c r="ER181" i="9"/>
  <c r="Z182" i="9"/>
  <c r="DU182" i="9"/>
  <c r="AY182" i="9" s="1"/>
  <c r="AA182" i="9"/>
  <c r="EC182" i="9"/>
  <c r="AZ182" i="9" s="1"/>
  <c r="W182" i="9"/>
  <c r="AM182" i="9"/>
  <c r="AN181" i="9"/>
  <c r="AJ179" i="9"/>
  <c r="EN183" i="9"/>
  <c r="DT183" i="9"/>
  <c r="AL183" i="9" s="1"/>
  <c r="AI182" i="9"/>
  <c r="AH176" i="9"/>
  <c r="DL183" i="9"/>
  <c r="EB183" i="9"/>
  <c r="AM183" i="9" s="1"/>
  <c r="CV183" i="9"/>
  <c r="AI183" i="9" s="1"/>
  <c r="CM183" i="9"/>
  <c r="BR183" i="9"/>
  <c r="DA183" i="9"/>
  <c r="DB181" i="9"/>
  <c r="DC180" i="9"/>
  <c r="DD180" i="9" s="1"/>
  <c r="DE179" i="9"/>
  <c r="AW179" i="9" s="1"/>
  <c r="X179" i="9"/>
  <c r="AU176" i="9"/>
  <c r="V176" i="9"/>
  <c r="CC179" i="9"/>
  <c r="CD178" i="9"/>
  <c r="DM182" i="9"/>
  <c r="AX182" i="9" s="1"/>
  <c r="Y182" i="9"/>
  <c r="BW181" i="9"/>
  <c r="BX180" i="9"/>
  <c r="BY180" i="9" s="1"/>
  <c r="CE177" i="9"/>
  <c r="CF177" i="9" s="1"/>
  <c r="CG177" i="9" s="1"/>
  <c r="ED181" i="9"/>
  <c r="EF181" i="9"/>
  <c r="EG181" i="9" s="1"/>
  <c r="BA181" i="9" s="1"/>
  <c r="AB181" i="9"/>
  <c r="BJ185" i="9"/>
  <c r="EK184" i="9"/>
  <c r="EP184" i="9" s="1"/>
  <c r="DZ184" i="9"/>
  <c r="EA184" i="9" s="1"/>
  <c r="BP184" i="9"/>
  <c r="BQ184" i="9" s="1"/>
  <c r="EL184" i="9"/>
  <c r="EM184" i="9" s="1"/>
  <c r="DI184" i="9"/>
  <c r="CX184" i="9"/>
  <c r="CS184" i="9"/>
  <c r="BK184" i="9"/>
  <c r="BL184" i="9" s="1"/>
  <c r="AT184" i="9"/>
  <c r="U184" i="9"/>
  <c r="DQ184" i="9"/>
  <c r="CT184" i="9"/>
  <c r="CU184" i="9" s="1"/>
  <c r="DR184" i="9"/>
  <c r="DS184" i="9" s="1"/>
  <c r="DJ184" i="9"/>
  <c r="DK184" i="9" s="1"/>
  <c r="CY184" i="9"/>
  <c r="CZ184" i="9" s="1"/>
  <c r="DY184" i="9"/>
  <c r="BO184" i="9"/>
  <c r="CI184" i="9"/>
  <c r="CJ184" i="9" s="1"/>
  <c r="CL184" i="9" s="1"/>
  <c r="BV185" i="9"/>
  <c r="FB183" i="9" l="1"/>
  <c r="FC183" i="9" s="1"/>
  <c r="EZ183" i="9"/>
  <c r="AC183" i="9"/>
  <c r="FX183" i="9"/>
  <c r="FV183" i="9"/>
  <c r="FJ184" i="9"/>
  <c r="FR185" i="9"/>
  <c r="FW185" i="9" s="1"/>
  <c r="FG185" i="9"/>
  <c r="FL185" i="9" s="1"/>
  <c r="EV185" i="9"/>
  <c r="FA185" i="9" s="1"/>
  <c r="FS185" i="9"/>
  <c r="FT185" i="9" s="1"/>
  <c r="FH185" i="9"/>
  <c r="FI185" i="9" s="1"/>
  <c r="EW185" i="9"/>
  <c r="EX185" i="9" s="1"/>
  <c r="FM183" i="9"/>
  <c r="FN183" i="9" s="1"/>
  <c r="FK183" i="9"/>
  <c r="FY182" i="9"/>
  <c r="AD182" i="9"/>
  <c r="BC182" i="9" s="1"/>
  <c r="AP182" i="9"/>
  <c r="EY184" i="9"/>
  <c r="AO183" i="9"/>
  <c r="FU184" i="9"/>
  <c r="EF182" i="9"/>
  <c r="EG182" i="9" s="1"/>
  <c r="BA182" i="9" s="1"/>
  <c r="AN182" i="9"/>
  <c r="AB182" i="9"/>
  <c r="EO183" i="9"/>
  <c r="EQ183" i="9"/>
  <c r="BB183" i="9"/>
  <c r="ER182" i="9"/>
  <c r="DU183" i="9"/>
  <c r="AY183" i="9" s="1"/>
  <c r="AA183" i="9"/>
  <c r="EE183" i="9"/>
  <c r="Z183" i="9"/>
  <c r="AK183" i="9"/>
  <c r="AV183" i="9"/>
  <c r="DM183" i="9"/>
  <c r="AX183" i="9" s="1"/>
  <c r="W183" i="9"/>
  <c r="Y183" i="9"/>
  <c r="BR184" i="9"/>
  <c r="EN184" i="9"/>
  <c r="DT184" i="9"/>
  <c r="AH177" i="9"/>
  <c r="CM184" i="9"/>
  <c r="CV184" i="9"/>
  <c r="EC183" i="9"/>
  <c r="AZ183" i="9" s="1"/>
  <c r="AJ180" i="9"/>
  <c r="EB184" i="9"/>
  <c r="AM184" i="9" s="1"/>
  <c r="DA184" i="9"/>
  <c r="AU177" i="9"/>
  <c r="V177" i="9"/>
  <c r="BV186" i="9"/>
  <c r="CI185" i="9"/>
  <c r="CJ185" i="9" s="1"/>
  <c r="CL185" i="9" s="1"/>
  <c r="BJ186" i="9"/>
  <c r="EK185" i="9"/>
  <c r="EP185" i="9" s="1"/>
  <c r="DZ185" i="9"/>
  <c r="EA185" i="9" s="1"/>
  <c r="BP185" i="9"/>
  <c r="BQ185" i="9" s="1"/>
  <c r="EL185" i="9"/>
  <c r="EM185" i="9" s="1"/>
  <c r="DI185" i="9"/>
  <c r="CX185" i="9"/>
  <c r="CS185" i="9"/>
  <c r="BK185" i="9"/>
  <c r="BL185" i="9" s="1"/>
  <c r="AT185" i="9"/>
  <c r="U185" i="9"/>
  <c r="DQ185" i="9"/>
  <c r="CT185" i="9"/>
  <c r="CU185" i="9" s="1"/>
  <c r="DR185" i="9"/>
  <c r="DS185" i="9" s="1"/>
  <c r="DJ185" i="9"/>
  <c r="DK185" i="9" s="1"/>
  <c r="CY185" i="9"/>
  <c r="CZ185" i="9" s="1"/>
  <c r="DY185" i="9"/>
  <c r="BO185" i="9"/>
  <c r="BW182" i="9"/>
  <c r="BX181" i="9"/>
  <c r="BY181" i="9" s="1"/>
  <c r="CC180" i="9"/>
  <c r="CD179" i="9"/>
  <c r="DB182" i="9"/>
  <c r="DC181" i="9"/>
  <c r="DD181" i="9" s="1"/>
  <c r="DL184" i="9"/>
  <c r="CE178" i="9"/>
  <c r="CF178" i="9" s="1"/>
  <c r="CG178" i="9" s="1"/>
  <c r="DE180" i="9"/>
  <c r="AW180" i="9" s="1"/>
  <c r="X180" i="9"/>
  <c r="FJ185" i="9" l="1"/>
  <c r="FK185" i="9" s="1"/>
  <c r="FR186" i="9"/>
  <c r="FW186" i="9" s="1"/>
  <c r="EV186" i="9"/>
  <c r="FA186" i="9" s="1"/>
  <c r="FG186" i="9"/>
  <c r="FL186" i="9" s="1"/>
  <c r="FS186" i="9"/>
  <c r="FT186" i="9" s="1"/>
  <c r="EW186" i="9"/>
  <c r="EX186" i="9" s="1"/>
  <c r="FH186" i="9"/>
  <c r="FI186" i="9" s="1"/>
  <c r="AC184" i="9"/>
  <c r="BB184" i="9" s="1"/>
  <c r="FX184" i="9"/>
  <c r="FV184" i="9"/>
  <c r="FM184" i="9"/>
  <c r="FN184" i="9" s="1"/>
  <c r="FK184" i="9"/>
  <c r="EY185" i="9"/>
  <c r="AO184" i="9"/>
  <c r="EZ184" i="9"/>
  <c r="FB184" i="9"/>
  <c r="FC184" i="9" s="1"/>
  <c r="FY183" i="9"/>
  <c r="AD183" i="9"/>
  <c r="BC183" i="9" s="1"/>
  <c r="AP183" i="9"/>
  <c r="FU185" i="9"/>
  <c r="ED183" i="9"/>
  <c r="Z184" i="9"/>
  <c r="EO184" i="9"/>
  <c r="EQ184" i="9"/>
  <c r="ER183" i="9"/>
  <c r="AB183" i="9"/>
  <c r="EF183" i="9"/>
  <c r="EG183" i="9" s="1"/>
  <c r="BA183" i="9" s="1"/>
  <c r="AN183" i="9"/>
  <c r="DU184" i="9"/>
  <c r="AY184" i="9" s="1"/>
  <c r="AA184" i="9"/>
  <c r="AI184" i="9"/>
  <c r="EC184" i="9"/>
  <c r="AZ184" i="9" s="1"/>
  <c r="AL184" i="9"/>
  <c r="DT185" i="9"/>
  <c r="AL185" i="9" s="1"/>
  <c r="EE184" i="9"/>
  <c r="EF184" i="9" s="1"/>
  <c r="EG184" i="9" s="1"/>
  <c r="BA184" i="9" s="1"/>
  <c r="W184" i="9"/>
  <c r="CM185" i="9"/>
  <c r="AJ181" i="9"/>
  <c r="EN185" i="9"/>
  <c r="EB185" i="9"/>
  <c r="AH178" i="9"/>
  <c r="CV185" i="9"/>
  <c r="AV184" i="9"/>
  <c r="AK184" i="9"/>
  <c r="BR185" i="9"/>
  <c r="AU178" i="9"/>
  <c r="V178" i="9"/>
  <c r="CE179" i="9"/>
  <c r="CF179" i="9" s="1"/>
  <c r="CG179" i="9" s="1"/>
  <c r="DB183" i="9"/>
  <c r="DC182" i="9"/>
  <c r="DD182" i="9" s="1"/>
  <c r="BW183" i="9"/>
  <c r="BX182" i="9"/>
  <c r="BY182" i="9" s="1"/>
  <c r="DE181" i="9"/>
  <c r="AW181" i="9" s="1"/>
  <c r="X181" i="9"/>
  <c r="DQ186" i="9"/>
  <c r="DJ186" i="9"/>
  <c r="DK186" i="9" s="1"/>
  <c r="CY186" i="9"/>
  <c r="CZ186" i="9" s="1"/>
  <c r="CT186" i="9"/>
  <c r="CU186" i="9" s="1"/>
  <c r="DY186" i="9"/>
  <c r="DR186" i="9"/>
  <c r="DS186" i="9" s="1"/>
  <c r="BJ187" i="9"/>
  <c r="EK186" i="9"/>
  <c r="EP186" i="9" s="1"/>
  <c r="DZ186" i="9"/>
  <c r="EA186" i="9" s="1"/>
  <c r="BP186" i="9"/>
  <c r="BQ186" i="9" s="1"/>
  <c r="EL186" i="9"/>
  <c r="EM186" i="9" s="1"/>
  <c r="DI186" i="9"/>
  <c r="CX186" i="9"/>
  <c r="CS186" i="9"/>
  <c r="BK186" i="9"/>
  <c r="BL186" i="9" s="1"/>
  <c r="AT186" i="9"/>
  <c r="U186" i="9"/>
  <c r="BO186" i="9"/>
  <c r="DL185" i="9"/>
  <c r="DM184" i="9"/>
  <c r="AX184" i="9" s="1"/>
  <c r="Y184" i="9"/>
  <c r="CC181" i="9"/>
  <c r="CD180" i="9"/>
  <c r="DA185" i="9"/>
  <c r="BV187" i="9"/>
  <c r="CI186" i="9"/>
  <c r="CJ186" i="9" s="1"/>
  <c r="CL186" i="9" s="1"/>
  <c r="FM185" i="9" l="1"/>
  <c r="FN185" i="9" s="1"/>
  <c r="EY186" i="9"/>
  <c r="EZ186" i="9" s="1"/>
  <c r="FJ186" i="9"/>
  <c r="AC185" i="9"/>
  <c r="BB185" i="9" s="1"/>
  <c r="FX185" i="9"/>
  <c r="FV185" i="9"/>
  <c r="FR187" i="9"/>
  <c r="FW187" i="9" s="1"/>
  <c r="EV187" i="9"/>
  <c r="FA187" i="9" s="1"/>
  <c r="FG187" i="9"/>
  <c r="FL187" i="9" s="1"/>
  <c r="FS187" i="9"/>
  <c r="FT187" i="9" s="1"/>
  <c r="EW187" i="9"/>
  <c r="EX187" i="9" s="1"/>
  <c r="FH187" i="9"/>
  <c r="FI187" i="9" s="1"/>
  <c r="FB185" i="9"/>
  <c r="FC185" i="9" s="1"/>
  <c r="EZ185" i="9"/>
  <c r="FY184" i="9"/>
  <c r="AD184" i="9"/>
  <c r="BC184" i="9" s="1"/>
  <c r="AP184" i="9"/>
  <c r="AO185" i="9"/>
  <c r="FU186" i="9"/>
  <c r="EO185" i="9"/>
  <c r="EQ185" i="9"/>
  <c r="ER184" i="9"/>
  <c r="AA185" i="9"/>
  <c r="DU185" i="9"/>
  <c r="AY185" i="9" s="1"/>
  <c r="Z185" i="9"/>
  <c r="ED184" i="9"/>
  <c r="EC185" i="9"/>
  <c r="AZ185" i="9" s="1"/>
  <c r="AB184" i="9"/>
  <c r="AV185" i="9"/>
  <c r="EE185" i="9"/>
  <c r="AN185" i="9" s="1"/>
  <c r="AN184" i="9"/>
  <c r="EB186" i="9"/>
  <c r="EE186" i="9" s="1"/>
  <c r="AN186" i="9" s="1"/>
  <c r="AM185" i="9"/>
  <c r="AJ182" i="9"/>
  <c r="W185" i="9"/>
  <c r="AK185" i="9"/>
  <c r="AH179" i="9"/>
  <c r="AI185" i="9"/>
  <c r="DA186" i="9"/>
  <c r="BR186" i="9"/>
  <c r="EN186" i="9"/>
  <c r="DT186" i="9"/>
  <c r="DE182" i="9"/>
  <c r="AW182" i="9" s="1"/>
  <c r="X182" i="9"/>
  <c r="CV186" i="9"/>
  <c r="BV188" i="9"/>
  <c r="CI187" i="9"/>
  <c r="CJ187" i="9" s="1"/>
  <c r="CL187" i="9" s="1"/>
  <c r="DM185" i="9"/>
  <c r="AX185" i="9" s="1"/>
  <c r="Y185" i="9"/>
  <c r="DQ187" i="9"/>
  <c r="DJ187" i="9"/>
  <c r="DK187" i="9" s="1"/>
  <c r="CY187" i="9"/>
  <c r="CZ187" i="9" s="1"/>
  <c r="CT187" i="9"/>
  <c r="CU187" i="9" s="1"/>
  <c r="DY187" i="9"/>
  <c r="DR187" i="9"/>
  <c r="DS187" i="9" s="1"/>
  <c r="BO187" i="9"/>
  <c r="BJ188" i="9"/>
  <c r="EK187" i="9"/>
  <c r="EP187" i="9" s="1"/>
  <c r="DZ187" i="9"/>
  <c r="EA187" i="9" s="1"/>
  <c r="BP187" i="9"/>
  <c r="BQ187" i="9" s="1"/>
  <c r="EL187" i="9"/>
  <c r="EM187" i="9" s="1"/>
  <c r="DI187" i="9"/>
  <c r="CX187" i="9"/>
  <c r="CS187" i="9"/>
  <c r="BK187" i="9"/>
  <c r="BL187" i="9" s="1"/>
  <c r="AT187" i="9"/>
  <c r="U187" i="9"/>
  <c r="BW184" i="9"/>
  <c r="BX183" i="9"/>
  <c r="BY183" i="9" s="1"/>
  <c r="AU179" i="9"/>
  <c r="V179" i="9"/>
  <c r="CC182" i="9"/>
  <c r="CD181" i="9"/>
  <c r="CE180" i="9"/>
  <c r="CF180" i="9" s="1"/>
  <c r="CG180" i="9" s="1"/>
  <c r="DL186" i="9"/>
  <c r="DB184" i="9"/>
  <c r="DC183" i="9"/>
  <c r="DD183" i="9" s="1"/>
  <c r="CM186" i="9"/>
  <c r="FB186" i="9" l="1"/>
  <c r="FC186" i="9" s="1"/>
  <c r="AC186" i="9"/>
  <c r="BB186" i="9" s="1"/>
  <c r="FX186" i="9"/>
  <c r="FV186" i="9"/>
  <c r="FM186" i="9"/>
  <c r="FN186" i="9" s="1"/>
  <c r="FK186" i="9"/>
  <c r="FJ187" i="9"/>
  <c r="FR188" i="9"/>
  <c r="FW188" i="9" s="1"/>
  <c r="FG188" i="9"/>
  <c r="FL188" i="9" s="1"/>
  <c r="EV188" i="9"/>
  <c r="FA188" i="9" s="1"/>
  <c r="FS188" i="9"/>
  <c r="FT188" i="9" s="1"/>
  <c r="FH188" i="9"/>
  <c r="FI188" i="9" s="1"/>
  <c r="EW188" i="9"/>
  <c r="EX188" i="9" s="1"/>
  <c r="FY185" i="9"/>
  <c r="AD185" i="9"/>
  <c r="BC185" i="9" s="1"/>
  <c r="AP185" i="9"/>
  <c r="AO186" i="9"/>
  <c r="EY187" i="9"/>
  <c r="FU187" i="9"/>
  <c r="AO187" i="9" s="1"/>
  <c r="EO186" i="9"/>
  <c r="EQ186" i="9"/>
  <c r="ER185" i="9"/>
  <c r="EF185" i="9"/>
  <c r="EG185" i="9" s="1"/>
  <c r="BA185" i="9" s="1"/>
  <c r="ED185" i="9"/>
  <c r="AB185" i="9"/>
  <c r="EC186" i="9"/>
  <c r="AZ186" i="9" s="1"/>
  <c r="AM186" i="9"/>
  <c r="AA186" i="9"/>
  <c r="AK186" i="9"/>
  <c r="AL186" i="9"/>
  <c r="AJ183" i="9"/>
  <c r="AI186" i="9"/>
  <c r="AH180" i="9"/>
  <c r="EB187" i="9"/>
  <c r="CV187" i="9"/>
  <c r="EN187" i="9"/>
  <c r="CM187" i="9"/>
  <c r="DA187" i="9"/>
  <c r="CE181" i="9"/>
  <c r="CF181" i="9" s="1"/>
  <c r="CG181" i="9" s="1"/>
  <c r="EF186" i="9"/>
  <c r="EG186" i="9" s="1"/>
  <c r="BA186" i="9" s="1"/>
  <c r="ED186" i="9"/>
  <c r="AB186" i="9"/>
  <c r="DL187" i="9"/>
  <c r="AU180" i="9"/>
  <c r="V180" i="9"/>
  <c r="AV186" i="9"/>
  <c r="W186" i="9"/>
  <c r="DB185" i="9"/>
  <c r="DC184" i="9"/>
  <c r="DD184" i="9" s="1"/>
  <c r="DE183" i="9"/>
  <c r="AW183" i="9" s="1"/>
  <c r="X183" i="9"/>
  <c r="BW185" i="9"/>
  <c r="BX184" i="9"/>
  <c r="BY184" i="9" s="1"/>
  <c r="BV189" i="9"/>
  <c r="CI188" i="9"/>
  <c r="CJ188" i="9" s="1"/>
  <c r="CL188" i="9" s="1"/>
  <c r="DU186" i="9"/>
  <c r="AY186" i="9" s="1"/>
  <c r="Z186" i="9"/>
  <c r="BR187" i="9"/>
  <c r="DT187" i="9"/>
  <c r="AL187" i="9" s="1"/>
  <c r="DM186" i="9"/>
  <c r="AX186" i="9" s="1"/>
  <c r="Y186" i="9"/>
  <c r="CC183" i="9"/>
  <c r="CD182" i="9"/>
  <c r="DQ188" i="9"/>
  <c r="DJ188" i="9"/>
  <c r="DK188" i="9" s="1"/>
  <c r="CY188" i="9"/>
  <c r="CZ188" i="9" s="1"/>
  <c r="CT188" i="9"/>
  <c r="CU188" i="9" s="1"/>
  <c r="DY188" i="9"/>
  <c r="DR188" i="9"/>
  <c r="DS188" i="9" s="1"/>
  <c r="BO188" i="9"/>
  <c r="BJ189" i="9"/>
  <c r="EK188" i="9"/>
  <c r="EP188" i="9" s="1"/>
  <c r="DZ188" i="9"/>
  <c r="EA188" i="9" s="1"/>
  <c r="BP188" i="9"/>
  <c r="BQ188" i="9" s="1"/>
  <c r="EL188" i="9"/>
  <c r="EM188" i="9" s="1"/>
  <c r="DI188" i="9"/>
  <c r="CX188" i="9"/>
  <c r="CS188" i="9"/>
  <c r="BK188" i="9"/>
  <c r="BL188" i="9" s="1"/>
  <c r="AT188" i="9"/>
  <c r="U188" i="9"/>
  <c r="FM187" i="9" l="1"/>
  <c r="FN187" i="9" s="1"/>
  <c r="FK187" i="9"/>
  <c r="FY186" i="9"/>
  <c r="AD186" i="9"/>
  <c r="BC186" i="9" s="1"/>
  <c r="AP186" i="9"/>
  <c r="FU188" i="9"/>
  <c r="FB187" i="9"/>
  <c r="FC187" i="9" s="1"/>
  <c r="EZ187" i="9"/>
  <c r="FJ188" i="9"/>
  <c r="AO188" i="9"/>
  <c r="FR189" i="9"/>
  <c r="FW189" i="9" s="1"/>
  <c r="FG189" i="9"/>
  <c r="FL189" i="9" s="1"/>
  <c r="EV189" i="9"/>
  <c r="FA189" i="9" s="1"/>
  <c r="FS189" i="9"/>
  <c r="FT189" i="9" s="1"/>
  <c r="FH189" i="9"/>
  <c r="FI189" i="9" s="1"/>
  <c r="EW189" i="9"/>
  <c r="EX189" i="9" s="1"/>
  <c r="AC187" i="9"/>
  <c r="BB187" i="9" s="1"/>
  <c r="FX187" i="9"/>
  <c r="FV187" i="9"/>
  <c r="EY188" i="9"/>
  <c r="EO187" i="9"/>
  <c r="EQ187" i="9"/>
  <c r="ER186" i="9"/>
  <c r="AM187" i="9"/>
  <c r="EB188" i="9"/>
  <c r="AM188" i="9" s="1"/>
  <c r="CV188" i="9"/>
  <c r="AI188" i="9" s="1"/>
  <c r="BR188" i="9"/>
  <c r="AJ184" i="9"/>
  <c r="AI187" i="9"/>
  <c r="EN188" i="9"/>
  <c r="DT188" i="9"/>
  <c r="AK187" i="9"/>
  <c r="AH181" i="9"/>
  <c r="CM188" i="9"/>
  <c r="DA188" i="9"/>
  <c r="AU181" i="9"/>
  <c r="V181" i="9"/>
  <c r="DQ189" i="9"/>
  <c r="DJ189" i="9"/>
  <c r="DK189" i="9" s="1"/>
  <c r="CY189" i="9"/>
  <c r="CZ189" i="9" s="1"/>
  <c r="CT189" i="9"/>
  <c r="CU189" i="9" s="1"/>
  <c r="DY189" i="9"/>
  <c r="DR189" i="9"/>
  <c r="DS189" i="9" s="1"/>
  <c r="BO189" i="9"/>
  <c r="BJ190" i="9"/>
  <c r="EK189" i="9"/>
  <c r="EP189" i="9" s="1"/>
  <c r="DZ189" i="9"/>
  <c r="EA189" i="9" s="1"/>
  <c r="BP189" i="9"/>
  <c r="BQ189" i="9" s="1"/>
  <c r="EL189" i="9"/>
  <c r="EM189" i="9" s="1"/>
  <c r="DI189" i="9"/>
  <c r="CX189" i="9"/>
  <c r="CS189" i="9"/>
  <c r="BK189" i="9"/>
  <c r="BL189" i="9" s="1"/>
  <c r="AT189" i="9"/>
  <c r="U189" i="9"/>
  <c r="BV190" i="9"/>
  <c r="CI189" i="9"/>
  <c r="CJ189" i="9" s="1"/>
  <c r="CL189" i="9" s="1"/>
  <c r="DL188" i="9"/>
  <c r="AK188" i="9" s="1"/>
  <c r="DB186" i="9"/>
  <c r="DC185" i="9"/>
  <c r="DD185" i="9" s="1"/>
  <c r="DM187" i="9"/>
  <c r="AX187" i="9" s="1"/>
  <c r="Y187" i="9"/>
  <c r="CC184" i="9"/>
  <c r="CD183" i="9"/>
  <c r="DU187" i="9"/>
  <c r="AY187" i="9" s="1"/>
  <c r="Z187" i="9"/>
  <c r="BW186" i="9"/>
  <c r="BX185" i="9"/>
  <c r="BY185" i="9" s="1"/>
  <c r="DE184" i="9"/>
  <c r="AW184" i="9" s="1"/>
  <c r="X184" i="9"/>
  <c r="EC187" i="9"/>
  <c r="AZ187" i="9" s="1"/>
  <c r="AA187" i="9"/>
  <c r="EE187" i="9"/>
  <c r="CE182" i="9"/>
  <c r="CF182" i="9" s="1"/>
  <c r="CG182" i="9" s="1"/>
  <c r="AV187" i="9"/>
  <c r="W187" i="9"/>
  <c r="FB188" i="9" l="1"/>
  <c r="FC188" i="9" s="1"/>
  <c r="EZ188" i="9"/>
  <c r="FM188" i="9"/>
  <c r="FN188" i="9" s="1"/>
  <c r="FK188" i="9"/>
  <c r="EY189" i="9"/>
  <c r="AC188" i="9"/>
  <c r="BB188" i="9" s="1"/>
  <c r="FX188" i="9"/>
  <c r="FV188" i="9"/>
  <c r="FY187" i="9"/>
  <c r="AD187" i="9"/>
  <c r="BC187" i="9" s="1"/>
  <c r="AP187" i="9"/>
  <c r="FU189" i="9"/>
  <c r="AO189" i="9" s="1"/>
  <c r="FR190" i="9"/>
  <c r="FW190" i="9" s="1"/>
  <c r="EV190" i="9"/>
  <c r="FA190" i="9" s="1"/>
  <c r="FG190" i="9"/>
  <c r="FL190" i="9" s="1"/>
  <c r="FS190" i="9"/>
  <c r="FT190" i="9" s="1"/>
  <c r="EW190" i="9"/>
  <c r="EX190" i="9" s="1"/>
  <c r="FH190" i="9"/>
  <c r="FI190" i="9" s="1"/>
  <c r="FJ189" i="9"/>
  <c r="CM189" i="9"/>
  <c r="EE188" i="9"/>
  <c r="ED188" i="9" s="1"/>
  <c r="EO188" i="9"/>
  <c r="EQ188" i="9"/>
  <c r="ER187" i="9"/>
  <c r="EC188" i="9"/>
  <c r="AZ188" i="9" s="1"/>
  <c r="DU188" i="9"/>
  <c r="AY188" i="9" s="1"/>
  <c r="AA188" i="9"/>
  <c r="Z188" i="9"/>
  <c r="AL188" i="9"/>
  <c r="W188" i="9"/>
  <c r="AH182" i="9"/>
  <c r="AJ185" i="9"/>
  <c r="AN187" i="9"/>
  <c r="AV188" i="9"/>
  <c r="EB189" i="9"/>
  <c r="DA189" i="9"/>
  <c r="EN189" i="9"/>
  <c r="BW187" i="9"/>
  <c r="BX186" i="9"/>
  <c r="BY186" i="9" s="1"/>
  <c r="CC185" i="9"/>
  <c r="CD184" i="9"/>
  <c r="BV191" i="9"/>
  <c r="CI190" i="9"/>
  <c r="CJ190" i="9" s="1"/>
  <c r="CL190" i="9" s="1"/>
  <c r="BR189" i="9"/>
  <c r="DT189" i="9"/>
  <c r="AL189" i="9" s="1"/>
  <c r="DQ190" i="9"/>
  <c r="DJ190" i="9"/>
  <c r="DK190" i="9" s="1"/>
  <c r="CY190" i="9"/>
  <c r="CZ190" i="9" s="1"/>
  <c r="CT190" i="9"/>
  <c r="CU190" i="9" s="1"/>
  <c r="DY190" i="9"/>
  <c r="DR190" i="9"/>
  <c r="DS190" i="9" s="1"/>
  <c r="BO190" i="9"/>
  <c r="BJ191" i="9"/>
  <c r="EK190" i="9"/>
  <c r="EP190" i="9" s="1"/>
  <c r="DZ190" i="9"/>
  <c r="EA190" i="9" s="1"/>
  <c r="BP190" i="9"/>
  <c r="BQ190" i="9" s="1"/>
  <c r="EL190" i="9"/>
  <c r="EM190" i="9" s="1"/>
  <c r="DI190" i="9"/>
  <c r="CX190" i="9"/>
  <c r="CS190" i="9"/>
  <c r="BK190" i="9"/>
  <c r="BL190" i="9" s="1"/>
  <c r="AT190" i="9"/>
  <c r="U190" i="9"/>
  <c r="DL189" i="9"/>
  <c r="AK189" i="9" s="1"/>
  <c r="AU182" i="9"/>
  <c r="V182" i="9"/>
  <c r="CE183" i="9"/>
  <c r="CF183" i="9" s="1"/>
  <c r="CG183" i="9" s="1"/>
  <c r="EF188" i="9"/>
  <c r="EG188" i="9" s="1"/>
  <c r="BA188" i="9" s="1"/>
  <c r="DB187" i="9"/>
  <c r="DC186" i="9"/>
  <c r="DD186" i="9" s="1"/>
  <c r="EF187" i="9"/>
  <c r="EG187" i="9" s="1"/>
  <c r="BA187" i="9" s="1"/>
  <c r="ED187" i="9"/>
  <c r="AB187" i="9"/>
  <c r="DE185" i="9"/>
  <c r="AW185" i="9" s="1"/>
  <c r="X185" i="9"/>
  <c r="DM188" i="9"/>
  <c r="AX188" i="9" s="1"/>
  <c r="Y188" i="9"/>
  <c r="CV189" i="9"/>
  <c r="FM189" i="9" l="1"/>
  <c r="FN189" i="9" s="1"/>
  <c r="FK189" i="9"/>
  <c r="EZ189" i="9"/>
  <c r="FB189" i="9"/>
  <c r="FC189" i="9" s="1"/>
  <c r="AN188" i="9"/>
  <c r="FR191" i="9"/>
  <c r="FW191" i="9" s="1"/>
  <c r="EV191" i="9"/>
  <c r="FA191" i="9" s="1"/>
  <c r="FG191" i="9"/>
  <c r="FL191" i="9" s="1"/>
  <c r="FS191" i="9"/>
  <c r="FT191" i="9" s="1"/>
  <c r="EW191" i="9"/>
  <c r="EX191" i="9" s="1"/>
  <c r="FH191" i="9"/>
  <c r="FI191" i="9" s="1"/>
  <c r="FU190" i="9"/>
  <c r="AO190" i="9" s="1"/>
  <c r="FY188" i="9"/>
  <c r="AD188" i="9"/>
  <c r="BC188" i="9" s="1"/>
  <c r="AP188" i="9"/>
  <c r="EY190" i="9"/>
  <c r="AC189" i="9"/>
  <c r="BB189" i="9" s="1"/>
  <c r="FX189" i="9"/>
  <c r="FV189" i="9"/>
  <c r="FJ190" i="9"/>
  <c r="AB188" i="9"/>
  <c r="EO189" i="9"/>
  <c r="EQ189" i="9"/>
  <c r="ER188" i="9"/>
  <c r="AH183" i="9"/>
  <c r="AJ186" i="9"/>
  <c r="AM189" i="9"/>
  <c r="AI189" i="9"/>
  <c r="EN190" i="9"/>
  <c r="EB190" i="9"/>
  <c r="CV190" i="9"/>
  <c r="AI190" i="9" s="1"/>
  <c r="BR190" i="9"/>
  <c r="AU183" i="9"/>
  <c r="V183" i="9"/>
  <c r="DE186" i="9"/>
  <c r="AW186" i="9" s="1"/>
  <c r="X186" i="9"/>
  <c r="DA190" i="9"/>
  <c r="CC186" i="9"/>
  <c r="CD185" i="9"/>
  <c r="CM190" i="9"/>
  <c r="DB188" i="9"/>
  <c r="DC187" i="9"/>
  <c r="DD187" i="9" s="1"/>
  <c r="CE184" i="9"/>
  <c r="CF184" i="9" s="1"/>
  <c r="CG184" i="9" s="1"/>
  <c r="DQ191" i="9"/>
  <c r="DJ191" i="9"/>
  <c r="DK191" i="9" s="1"/>
  <c r="CY191" i="9"/>
  <c r="CZ191" i="9" s="1"/>
  <c r="CT191" i="9"/>
  <c r="CU191" i="9" s="1"/>
  <c r="DY191" i="9"/>
  <c r="DR191" i="9"/>
  <c r="DS191" i="9" s="1"/>
  <c r="BO191" i="9"/>
  <c r="BJ192" i="9"/>
  <c r="EK191" i="9"/>
  <c r="EP191" i="9" s="1"/>
  <c r="DZ191" i="9"/>
  <c r="EA191" i="9" s="1"/>
  <c r="BP191" i="9"/>
  <c r="BQ191" i="9" s="1"/>
  <c r="EL191" i="9"/>
  <c r="EM191" i="9" s="1"/>
  <c r="DI191" i="9"/>
  <c r="CX191" i="9"/>
  <c r="CS191" i="9"/>
  <c r="BK191" i="9"/>
  <c r="BL191" i="9" s="1"/>
  <c r="AT191" i="9"/>
  <c r="U191" i="9"/>
  <c r="AV189" i="9"/>
  <c r="W189" i="9"/>
  <c r="DM189" i="9"/>
  <c r="AX189" i="9" s="1"/>
  <c r="Y189" i="9"/>
  <c r="DU189" i="9"/>
  <c r="AY189" i="9" s="1"/>
  <c r="Z189" i="9"/>
  <c r="BV192" i="9"/>
  <c r="CI191" i="9"/>
  <c r="CJ191" i="9" s="1"/>
  <c r="CL191" i="9" s="1"/>
  <c r="BW188" i="9"/>
  <c r="BX187" i="9"/>
  <c r="BY187" i="9" s="1"/>
  <c r="EC189" i="9"/>
  <c r="AZ189" i="9" s="1"/>
  <c r="AA189" i="9"/>
  <c r="EE189" i="9"/>
  <c r="DL190" i="9"/>
  <c r="DT190" i="9"/>
  <c r="FU191" i="9" l="1"/>
  <c r="FM190" i="9"/>
  <c r="FN190" i="9" s="1"/>
  <c r="FK190" i="9"/>
  <c r="EY191" i="9"/>
  <c r="FJ191" i="9"/>
  <c r="FR192" i="9"/>
  <c r="FW192" i="9" s="1"/>
  <c r="FG192" i="9"/>
  <c r="FL192" i="9" s="1"/>
  <c r="EV192" i="9"/>
  <c r="FA192" i="9" s="1"/>
  <c r="FS192" i="9"/>
  <c r="FT192" i="9" s="1"/>
  <c r="FH192" i="9"/>
  <c r="FI192" i="9" s="1"/>
  <c r="EW192" i="9"/>
  <c r="EX192" i="9" s="1"/>
  <c r="FY189" i="9"/>
  <c r="AD189" i="9"/>
  <c r="BC189" i="9" s="1"/>
  <c r="AP189" i="9"/>
  <c r="FB190" i="9"/>
  <c r="FC190" i="9" s="1"/>
  <c r="EZ190" i="9"/>
  <c r="AC190" i="9"/>
  <c r="BB190" i="9" s="1"/>
  <c r="FX190" i="9"/>
  <c r="FV190" i="9"/>
  <c r="EO190" i="9"/>
  <c r="EQ190" i="9"/>
  <c r="ER189" i="9"/>
  <c r="AL190" i="9"/>
  <c r="AN189" i="9"/>
  <c r="AK190" i="9"/>
  <c r="AJ187" i="9"/>
  <c r="AM190" i="9"/>
  <c r="AH184" i="9"/>
  <c r="EN191" i="9"/>
  <c r="DL191" i="9"/>
  <c r="DA191" i="9"/>
  <c r="EB191" i="9"/>
  <c r="AU184" i="9"/>
  <c r="V184" i="9"/>
  <c r="CM191" i="9"/>
  <c r="DM190" i="9"/>
  <c r="AX190" i="9" s="1"/>
  <c r="Y190" i="9"/>
  <c r="BV193" i="9"/>
  <c r="CI192" i="9"/>
  <c r="CJ192" i="9" s="1"/>
  <c r="CL192" i="9" s="1"/>
  <c r="AV190" i="9"/>
  <c r="W190" i="9"/>
  <c r="DU190" i="9"/>
  <c r="AY190" i="9" s="1"/>
  <c r="Z190" i="9"/>
  <c r="DB189" i="9"/>
  <c r="DC188" i="9"/>
  <c r="DD188" i="9" s="1"/>
  <c r="CV191" i="9"/>
  <c r="DE187" i="9"/>
  <c r="AW187" i="9" s="1"/>
  <c r="X187" i="9"/>
  <c r="CC187" i="9"/>
  <c r="CD186" i="9"/>
  <c r="BR191" i="9"/>
  <c r="DT191" i="9"/>
  <c r="EF189" i="9"/>
  <c r="EG189" i="9" s="1"/>
  <c r="BA189" i="9" s="1"/>
  <c r="ED189" i="9"/>
  <c r="AB189" i="9"/>
  <c r="BW189" i="9"/>
  <c r="BX188" i="9"/>
  <c r="BY188" i="9" s="1"/>
  <c r="DQ192" i="9"/>
  <c r="DJ192" i="9"/>
  <c r="DK192" i="9" s="1"/>
  <c r="CY192" i="9"/>
  <c r="CZ192" i="9" s="1"/>
  <c r="CT192" i="9"/>
  <c r="CU192" i="9" s="1"/>
  <c r="DY192" i="9"/>
  <c r="DR192" i="9"/>
  <c r="DS192" i="9" s="1"/>
  <c r="BO192" i="9"/>
  <c r="BJ193" i="9"/>
  <c r="EK192" i="9"/>
  <c r="EP192" i="9" s="1"/>
  <c r="DZ192" i="9"/>
  <c r="EA192" i="9" s="1"/>
  <c r="BP192" i="9"/>
  <c r="BQ192" i="9" s="1"/>
  <c r="EL192" i="9"/>
  <c r="EM192" i="9" s="1"/>
  <c r="DI192" i="9"/>
  <c r="CX192" i="9"/>
  <c r="CS192" i="9"/>
  <c r="BK192" i="9"/>
  <c r="BL192" i="9" s="1"/>
  <c r="AT192" i="9"/>
  <c r="U192" i="9"/>
  <c r="CE185" i="9"/>
  <c r="CF185" i="9" s="1"/>
  <c r="CG185" i="9" s="1"/>
  <c r="EC190" i="9"/>
  <c r="AZ190" i="9" s="1"/>
  <c r="AA190" i="9"/>
  <c r="EE190" i="9"/>
  <c r="FK191" i="9" l="1"/>
  <c r="FM191" i="9"/>
  <c r="FN191" i="9" s="1"/>
  <c r="AC191" i="9"/>
  <c r="BB191" i="9" s="1"/>
  <c r="FX191" i="9"/>
  <c r="FV191" i="9"/>
  <c r="EY192" i="9"/>
  <c r="AO191" i="9"/>
  <c r="FR193" i="9"/>
  <c r="FW193" i="9" s="1"/>
  <c r="FG193" i="9"/>
  <c r="FL193" i="9" s="1"/>
  <c r="EV193" i="9"/>
  <c r="FA193" i="9" s="1"/>
  <c r="FS193" i="9"/>
  <c r="FT193" i="9" s="1"/>
  <c r="EW193" i="9"/>
  <c r="EX193" i="9" s="1"/>
  <c r="FH193" i="9"/>
  <c r="FI193" i="9" s="1"/>
  <c r="FU192" i="9"/>
  <c r="FY190" i="9"/>
  <c r="AD190" i="9"/>
  <c r="BC190" i="9" s="1"/>
  <c r="AP190" i="9"/>
  <c r="EZ191" i="9"/>
  <c r="FB191" i="9"/>
  <c r="FC191" i="9" s="1"/>
  <c r="FJ192" i="9"/>
  <c r="ER190" i="9"/>
  <c r="EO191" i="9"/>
  <c r="EQ191" i="9"/>
  <c r="AL191" i="9"/>
  <c r="AI191" i="9"/>
  <c r="AK191" i="9"/>
  <c r="AN190" i="9"/>
  <c r="AM191" i="9"/>
  <c r="AH185" i="9"/>
  <c r="AJ188" i="9"/>
  <c r="EB192" i="9"/>
  <c r="AM192" i="9" s="1"/>
  <c r="DA192" i="9"/>
  <c r="EN192" i="9"/>
  <c r="AU185" i="9"/>
  <c r="V185" i="9"/>
  <c r="DQ193" i="9"/>
  <c r="DJ193" i="9"/>
  <c r="DK193" i="9" s="1"/>
  <c r="CY193" i="9"/>
  <c r="CZ193" i="9" s="1"/>
  <c r="CT193" i="9"/>
  <c r="CU193" i="9" s="1"/>
  <c r="DY193" i="9"/>
  <c r="DR193" i="9"/>
  <c r="DS193" i="9" s="1"/>
  <c r="BO193" i="9"/>
  <c r="BJ194" i="9"/>
  <c r="EK193" i="9"/>
  <c r="EP193" i="9" s="1"/>
  <c r="DZ193" i="9"/>
  <c r="EA193" i="9" s="1"/>
  <c r="BP193" i="9"/>
  <c r="BQ193" i="9" s="1"/>
  <c r="EL193" i="9"/>
  <c r="EM193" i="9" s="1"/>
  <c r="DI193" i="9"/>
  <c r="CX193" i="9"/>
  <c r="CS193" i="9"/>
  <c r="BK193" i="9"/>
  <c r="BL193" i="9" s="1"/>
  <c r="AT193" i="9"/>
  <c r="U193" i="9"/>
  <c r="DU191" i="9"/>
  <c r="AY191" i="9" s="1"/>
  <c r="Z191" i="9"/>
  <c r="AV191" i="9"/>
  <c r="W191" i="9"/>
  <c r="BW190" i="9"/>
  <c r="BX189" i="9"/>
  <c r="BY189" i="9" s="1"/>
  <c r="CC188" i="9"/>
  <c r="CD187" i="9"/>
  <c r="BV194" i="9"/>
  <c r="CI193" i="9"/>
  <c r="CJ193" i="9" s="1"/>
  <c r="CL193" i="9" s="1"/>
  <c r="DM191" i="9"/>
  <c r="AX191" i="9" s="1"/>
  <c r="Y191" i="9"/>
  <c r="CV192" i="9"/>
  <c r="AI192" i="9" s="1"/>
  <c r="EF190" i="9"/>
  <c r="EG190" i="9" s="1"/>
  <c r="BA190" i="9" s="1"/>
  <c r="ED190" i="9"/>
  <c r="AB190" i="9"/>
  <c r="CE186" i="9"/>
  <c r="CF186" i="9" s="1"/>
  <c r="CG186" i="9" s="1"/>
  <c r="DB190" i="9"/>
  <c r="DC189" i="9"/>
  <c r="DD189" i="9" s="1"/>
  <c r="EC191" i="9"/>
  <c r="AZ191" i="9" s="1"/>
  <c r="AA191" i="9"/>
  <c r="EE191" i="9"/>
  <c r="BR192" i="9"/>
  <c r="DT192" i="9"/>
  <c r="DE188" i="9"/>
  <c r="AW188" i="9" s="1"/>
  <c r="X188" i="9"/>
  <c r="DL192" i="9"/>
  <c r="CM192" i="9"/>
  <c r="FJ193" i="9" l="1"/>
  <c r="FK193" i="9" s="1"/>
  <c r="FM192" i="9"/>
  <c r="FN192" i="9" s="1"/>
  <c r="FK192" i="9"/>
  <c r="AC192" i="9"/>
  <c r="BB192" i="9" s="1"/>
  <c r="FX192" i="9"/>
  <c r="FV192" i="9"/>
  <c r="FB192" i="9"/>
  <c r="FC192" i="9" s="1"/>
  <c r="EZ192" i="9"/>
  <c r="FR194" i="9"/>
  <c r="FW194" i="9" s="1"/>
  <c r="EV194" i="9"/>
  <c r="FA194" i="9" s="1"/>
  <c r="FG194" i="9"/>
  <c r="FL194" i="9" s="1"/>
  <c r="FS194" i="9"/>
  <c r="FT194" i="9" s="1"/>
  <c r="EW194" i="9"/>
  <c r="EX194" i="9" s="1"/>
  <c r="FH194" i="9"/>
  <c r="FI194" i="9" s="1"/>
  <c r="AO192" i="9"/>
  <c r="FU193" i="9"/>
  <c r="AO193" i="9" s="1"/>
  <c r="FY191" i="9"/>
  <c r="AD191" i="9"/>
  <c r="BC191" i="9" s="1"/>
  <c r="AP191" i="9"/>
  <c r="EY193" i="9"/>
  <c r="EO192" i="9"/>
  <c r="EQ192" i="9"/>
  <c r="ER191" i="9"/>
  <c r="EE192" i="9"/>
  <c r="AA192" i="9"/>
  <c r="EC192" i="9"/>
  <c r="AZ192" i="9" s="1"/>
  <c r="AH186" i="9"/>
  <c r="AN191" i="9"/>
  <c r="BR193" i="9"/>
  <c r="AK192" i="9"/>
  <c r="AJ189" i="9"/>
  <c r="EN193" i="9"/>
  <c r="AL192" i="9"/>
  <c r="DL193" i="9"/>
  <c r="DA193" i="9"/>
  <c r="DE189" i="9"/>
  <c r="AW189" i="9" s="1"/>
  <c r="X189" i="9"/>
  <c r="AV192" i="9"/>
  <c r="W192" i="9"/>
  <c r="CV193" i="9"/>
  <c r="AI193" i="9" s="1"/>
  <c r="DB191" i="9"/>
  <c r="DC190" i="9"/>
  <c r="DD190" i="9" s="1"/>
  <c r="DU192" i="9"/>
  <c r="AY192" i="9" s="1"/>
  <c r="Z192" i="9"/>
  <c r="AU186" i="9"/>
  <c r="V186" i="9"/>
  <c r="CC189" i="9"/>
  <c r="CD188" i="9"/>
  <c r="CM193" i="9"/>
  <c r="EB193" i="9"/>
  <c r="AM193" i="9" s="1"/>
  <c r="DT193" i="9"/>
  <c r="EF191" i="9"/>
  <c r="EG191" i="9" s="1"/>
  <c r="BA191" i="9" s="1"/>
  <c r="ED191" i="9"/>
  <c r="AB191" i="9"/>
  <c r="BV195" i="9"/>
  <c r="CI194" i="9"/>
  <c r="CJ194" i="9" s="1"/>
  <c r="CL194" i="9" s="1"/>
  <c r="BW191" i="9"/>
  <c r="BX190" i="9"/>
  <c r="BY190" i="9" s="1"/>
  <c r="DM192" i="9"/>
  <c r="AX192" i="9" s="1"/>
  <c r="Y192" i="9"/>
  <c r="CE187" i="9"/>
  <c r="CF187" i="9" s="1"/>
  <c r="CG187" i="9" s="1"/>
  <c r="DQ194" i="9"/>
  <c r="DJ194" i="9"/>
  <c r="DK194" i="9" s="1"/>
  <c r="CY194" i="9"/>
  <c r="CZ194" i="9" s="1"/>
  <c r="CT194" i="9"/>
  <c r="CU194" i="9" s="1"/>
  <c r="DY194" i="9"/>
  <c r="DR194" i="9"/>
  <c r="DS194" i="9" s="1"/>
  <c r="BO194" i="9"/>
  <c r="BJ195" i="9"/>
  <c r="EK194" i="9"/>
  <c r="EP194" i="9" s="1"/>
  <c r="DZ194" i="9"/>
  <c r="EA194" i="9" s="1"/>
  <c r="BP194" i="9"/>
  <c r="BQ194" i="9" s="1"/>
  <c r="EL194" i="9"/>
  <c r="EM194" i="9" s="1"/>
  <c r="DI194" i="9"/>
  <c r="CX194" i="9"/>
  <c r="CS194" i="9"/>
  <c r="BK194" i="9"/>
  <c r="BL194" i="9" s="1"/>
  <c r="AT194" i="9"/>
  <c r="U194" i="9"/>
  <c r="FM193" i="9" l="1"/>
  <c r="FN193" i="9" s="1"/>
  <c r="FJ194" i="9"/>
  <c r="FY192" i="9"/>
  <c r="AD192" i="9"/>
  <c r="BC192" i="9" s="1"/>
  <c r="AP192" i="9"/>
  <c r="FR195" i="9"/>
  <c r="FW195" i="9" s="1"/>
  <c r="FG195" i="9"/>
  <c r="FL195" i="9" s="1"/>
  <c r="EV195" i="9"/>
  <c r="FA195" i="9" s="1"/>
  <c r="FS195" i="9"/>
  <c r="FT195" i="9" s="1"/>
  <c r="FH195" i="9"/>
  <c r="FI195" i="9" s="1"/>
  <c r="EW195" i="9"/>
  <c r="EX195" i="9" s="1"/>
  <c r="FB193" i="9"/>
  <c r="FC193" i="9" s="1"/>
  <c r="EZ193" i="9"/>
  <c r="AC193" i="9"/>
  <c r="BB193" i="9" s="1"/>
  <c r="FX193" i="9"/>
  <c r="FV193" i="9"/>
  <c r="FU194" i="9"/>
  <c r="EY194" i="9"/>
  <c r="ER192" i="9"/>
  <c r="EO193" i="9"/>
  <c r="EQ193" i="9"/>
  <c r="AB192" i="9"/>
  <c r="AN192" i="9"/>
  <c r="ED192" i="9"/>
  <c r="EF192" i="9"/>
  <c r="EG192" i="9" s="1"/>
  <c r="BA192" i="9" s="1"/>
  <c r="DM193" i="9"/>
  <c r="AX193" i="9" s="1"/>
  <c r="Y193" i="9"/>
  <c r="AH187" i="9"/>
  <c r="AJ190" i="9"/>
  <c r="AK193" i="9"/>
  <c r="AL193" i="9"/>
  <c r="DA194" i="9"/>
  <c r="EB194" i="9"/>
  <c r="EN194" i="9"/>
  <c r="DL194" i="9"/>
  <c r="AK194" i="9" s="1"/>
  <c r="CM194" i="9"/>
  <c r="AU187" i="9"/>
  <c r="V187" i="9"/>
  <c r="BW192" i="9"/>
  <c r="BX191" i="9"/>
  <c r="BY191" i="9" s="1"/>
  <c r="DU193" i="9"/>
  <c r="AY193" i="9" s="1"/>
  <c r="Z193" i="9"/>
  <c r="BV196" i="9"/>
  <c r="CI195" i="9"/>
  <c r="CJ195" i="9" s="1"/>
  <c r="CL195" i="9" s="1"/>
  <c r="CC190" i="9"/>
  <c r="CD189" i="9"/>
  <c r="AV193" i="9"/>
  <c r="W193" i="9"/>
  <c r="BR194" i="9"/>
  <c r="DT194" i="9"/>
  <c r="CE188" i="9"/>
  <c r="CF188" i="9" s="1"/>
  <c r="CG188" i="9" s="1"/>
  <c r="DB192" i="9"/>
  <c r="DC191" i="9"/>
  <c r="DD191" i="9" s="1"/>
  <c r="CV194" i="9"/>
  <c r="AI194" i="9" s="1"/>
  <c r="DQ195" i="9"/>
  <c r="DJ195" i="9"/>
  <c r="DK195" i="9" s="1"/>
  <c r="CY195" i="9"/>
  <c r="CZ195" i="9" s="1"/>
  <c r="CT195" i="9"/>
  <c r="CU195" i="9" s="1"/>
  <c r="DY195" i="9"/>
  <c r="DR195" i="9"/>
  <c r="DS195" i="9" s="1"/>
  <c r="BO195" i="9"/>
  <c r="BJ196" i="9"/>
  <c r="EK195" i="9"/>
  <c r="EP195" i="9" s="1"/>
  <c r="DZ195" i="9"/>
  <c r="EA195" i="9" s="1"/>
  <c r="BP195" i="9"/>
  <c r="BQ195" i="9" s="1"/>
  <c r="EL195" i="9"/>
  <c r="EM195" i="9" s="1"/>
  <c r="DI195" i="9"/>
  <c r="CX195" i="9"/>
  <c r="CS195" i="9"/>
  <c r="BK195" i="9"/>
  <c r="BL195" i="9" s="1"/>
  <c r="AT195" i="9"/>
  <c r="U195" i="9"/>
  <c r="EC193" i="9"/>
  <c r="AZ193" i="9" s="1"/>
  <c r="AA193" i="9"/>
  <c r="EE193" i="9"/>
  <c r="DE190" i="9"/>
  <c r="AW190" i="9" s="1"/>
  <c r="X190" i="9"/>
  <c r="FR196" i="9" l="1"/>
  <c r="FW196" i="9" s="1"/>
  <c r="FG196" i="9"/>
  <c r="FL196" i="9" s="1"/>
  <c r="EV196" i="9"/>
  <c r="FA196" i="9" s="1"/>
  <c r="FS196" i="9"/>
  <c r="FT196" i="9" s="1"/>
  <c r="FH196" i="9"/>
  <c r="FI196" i="9" s="1"/>
  <c r="EW196" i="9"/>
  <c r="EX196" i="9" s="1"/>
  <c r="FK194" i="9"/>
  <c r="FM194" i="9"/>
  <c r="FN194" i="9" s="1"/>
  <c r="AC194" i="9"/>
  <c r="BB194" i="9" s="1"/>
  <c r="FX194" i="9"/>
  <c r="FV194" i="9"/>
  <c r="FU195" i="9"/>
  <c r="AO195" i="9" s="1"/>
  <c r="AO194" i="9"/>
  <c r="FB194" i="9"/>
  <c r="FC194" i="9" s="1"/>
  <c r="EZ194" i="9"/>
  <c r="FJ195" i="9"/>
  <c r="FY193" i="9"/>
  <c r="AD193" i="9"/>
  <c r="BC193" i="9" s="1"/>
  <c r="AP193" i="9"/>
  <c r="EY195" i="9"/>
  <c r="EO194" i="9"/>
  <c r="EQ194" i="9"/>
  <c r="ER193" i="9"/>
  <c r="AM194" i="9"/>
  <c r="AH188" i="9"/>
  <c r="AN193" i="9"/>
  <c r="AL194" i="9"/>
  <c r="AJ191" i="9"/>
  <c r="CV195" i="9"/>
  <c r="DT195" i="9"/>
  <c r="AL195" i="9" s="1"/>
  <c r="CM195" i="9"/>
  <c r="DA195" i="9"/>
  <c r="AV194" i="9"/>
  <c r="W194" i="9"/>
  <c r="AU188" i="9"/>
  <c r="V188" i="9"/>
  <c r="DQ196" i="9"/>
  <c r="DJ196" i="9"/>
  <c r="DK196" i="9" s="1"/>
  <c r="CY196" i="9"/>
  <c r="CZ196" i="9" s="1"/>
  <c r="CT196" i="9"/>
  <c r="CU196" i="9" s="1"/>
  <c r="DY196" i="9"/>
  <c r="DR196" i="9"/>
  <c r="DS196" i="9" s="1"/>
  <c r="BO196" i="9"/>
  <c r="BJ197" i="9"/>
  <c r="EK196" i="9"/>
  <c r="EP196" i="9" s="1"/>
  <c r="DZ196" i="9"/>
  <c r="EA196" i="9" s="1"/>
  <c r="BP196" i="9"/>
  <c r="BQ196" i="9" s="1"/>
  <c r="EL196" i="9"/>
  <c r="EM196" i="9" s="1"/>
  <c r="DI196" i="9"/>
  <c r="CX196" i="9"/>
  <c r="CS196" i="9"/>
  <c r="BK196" i="9"/>
  <c r="BL196" i="9" s="1"/>
  <c r="AT196" i="9"/>
  <c r="U196" i="9"/>
  <c r="DL195" i="9"/>
  <c r="AK195" i="9" s="1"/>
  <c r="EN195" i="9"/>
  <c r="EF193" i="9"/>
  <c r="EG193" i="9" s="1"/>
  <c r="BA193" i="9" s="1"/>
  <c r="ED193" i="9"/>
  <c r="AB193" i="9"/>
  <c r="DB193" i="9"/>
  <c r="DC192" i="9"/>
  <c r="DD192" i="9" s="1"/>
  <c r="CC191" i="9"/>
  <c r="CD190" i="9"/>
  <c r="DM194" i="9"/>
  <c r="AX194" i="9" s="1"/>
  <c r="Y194" i="9"/>
  <c r="EC194" i="9"/>
  <c r="AZ194" i="9" s="1"/>
  <c r="AA194" i="9"/>
  <c r="EE194" i="9"/>
  <c r="EB195" i="9"/>
  <c r="DE191" i="9"/>
  <c r="AW191" i="9" s="1"/>
  <c r="X191" i="9"/>
  <c r="DU194" i="9"/>
  <c r="AY194" i="9" s="1"/>
  <c r="Z194" i="9"/>
  <c r="CE189" i="9"/>
  <c r="CF189" i="9" s="1"/>
  <c r="CG189" i="9" s="1"/>
  <c r="BV197" i="9"/>
  <c r="CI196" i="9"/>
  <c r="CJ196" i="9" s="1"/>
  <c r="CL196" i="9" s="1"/>
  <c r="BW193" i="9"/>
  <c r="BX192" i="9"/>
  <c r="BY192" i="9" s="1"/>
  <c r="BR195" i="9"/>
  <c r="FJ196" i="9" l="1"/>
  <c r="FB195" i="9"/>
  <c r="FC195" i="9" s="1"/>
  <c r="EZ195" i="9"/>
  <c r="FM195" i="9"/>
  <c r="FN195" i="9" s="1"/>
  <c r="FK195" i="9"/>
  <c r="AC195" i="9"/>
  <c r="BB195" i="9" s="1"/>
  <c r="FX195" i="9"/>
  <c r="FV195" i="9"/>
  <c r="EY196" i="9"/>
  <c r="FR197" i="9"/>
  <c r="FW197" i="9" s="1"/>
  <c r="FG197" i="9"/>
  <c r="FL197" i="9" s="1"/>
  <c r="EV197" i="9"/>
  <c r="FA197" i="9" s="1"/>
  <c r="FS197" i="9"/>
  <c r="FT197" i="9" s="1"/>
  <c r="FH197" i="9"/>
  <c r="FI197" i="9" s="1"/>
  <c r="EW197" i="9"/>
  <c r="EX197" i="9" s="1"/>
  <c r="FY194" i="9"/>
  <c r="AD194" i="9"/>
  <c r="BC194" i="9" s="1"/>
  <c r="AP194" i="9"/>
  <c r="FU196" i="9"/>
  <c r="EO195" i="9"/>
  <c r="EQ195" i="9"/>
  <c r="ER194" i="9"/>
  <c r="DT196" i="9"/>
  <c r="BR196" i="9"/>
  <c r="EB196" i="9"/>
  <c r="CV196" i="9"/>
  <c r="AN194" i="9"/>
  <c r="CM196" i="9"/>
  <c r="AM195" i="9"/>
  <c r="AJ192" i="9"/>
  <c r="AI195" i="9"/>
  <c r="AH189" i="9"/>
  <c r="EN196" i="9"/>
  <c r="AU189" i="9"/>
  <c r="V189" i="9"/>
  <c r="DA196" i="9"/>
  <c r="CC192" i="9"/>
  <c r="CD191" i="9"/>
  <c r="DM195" i="9"/>
  <c r="AX195" i="9" s="1"/>
  <c r="Y195" i="9"/>
  <c r="DQ197" i="9"/>
  <c r="DJ197" i="9"/>
  <c r="DK197" i="9" s="1"/>
  <c r="CY197" i="9"/>
  <c r="CZ197" i="9" s="1"/>
  <c r="CT197" i="9"/>
  <c r="CU197" i="9" s="1"/>
  <c r="DY197" i="9"/>
  <c r="DR197" i="9"/>
  <c r="DS197" i="9" s="1"/>
  <c r="BO197" i="9"/>
  <c r="BJ198" i="9"/>
  <c r="EK197" i="9"/>
  <c r="EP197" i="9" s="1"/>
  <c r="DZ197" i="9"/>
  <c r="EA197" i="9" s="1"/>
  <c r="BP197" i="9"/>
  <c r="BQ197" i="9" s="1"/>
  <c r="EL197" i="9"/>
  <c r="EM197" i="9" s="1"/>
  <c r="DI197" i="9"/>
  <c r="CX197" i="9"/>
  <c r="CS197" i="9"/>
  <c r="BK197" i="9"/>
  <c r="BL197" i="9" s="1"/>
  <c r="AT197" i="9"/>
  <c r="U197" i="9"/>
  <c r="AV195" i="9"/>
  <c r="W195" i="9"/>
  <c r="DL196" i="9"/>
  <c r="BW194" i="9"/>
  <c r="BX193" i="9"/>
  <c r="BY193" i="9" s="1"/>
  <c r="CE190" i="9"/>
  <c r="CF190" i="9" s="1"/>
  <c r="CG190" i="9" s="1"/>
  <c r="DU195" i="9"/>
  <c r="AY195" i="9" s="1"/>
  <c r="Z195" i="9"/>
  <c r="BV198" i="9"/>
  <c r="CI197" i="9"/>
  <c r="CJ197" i="9" s="1"/>
  <c r="CL197" i="9" s="1"/>
  <c r="EF194" i="9"/>
  <c r="EG194" i="9" s="1"/>
  <c r="BA194" i="9" s="1"/>
  <c r="ED194" i="9"/>
  <c r="AB194" i="9"/>
  <c r="DB194" i="9"/>
  <c r="DC193" i="9"/>
  <c r="DD193" i="9" s="1"/>
  <c r="EC195" i="9"/>
  <c r="AZ195" i="9" s="1"/>
  <c r="AA195" i="9"/>
  <c r="EE195" i="9"/>
  <c r="DE192" i="9"/>
  <c r="AW192" i="9" s="1"/>
  <c r="X192" i="9"/>
  <c r="EY197" i="9" l="1"/>
  <c r="EZ197" i="9" s="1"/>
  <c r="AC196" i="9"/>
  <c r="FX196" i="9"/>
  <c r="FV196" i="9"/>
  <c r="FB197" i="9"/>
  <c r="FC197" i="9" s="1"/>
  <c r="FB196" i="9"/>
  <c r="FC196" i="9" s="1"/>
  <c r="EZ196" i="9"/>
  <c r="FM196" i="9"/>
  <c r="FN196" i="9" s="1"/>
  <c r="FK196" i="9"/>
  <c r="AO196" i="9"/>
  <c r="FY195" i="9"/>
  <c r="AD195" i="9"/>
  <c r="BC195" i="9" s="1"/>
  <c r="AP195" i="9"/>
  <c r="FU197" i="9"/>
  <c r="FR198" i="9"/>
  <c r="FW198" i="9" s="1"/>
  <c r="EV198" i="9"/>
  <c r="FA198" i="9" s="1"/>
  <c r="FG198" i="9"/>
  <c r="FL198" i="9" s="1"/>
  <c r="FS198" i="9"/>
  <c r="FT198" i="9" s="1"/>
  <c r="FH198" i="9"/>
  <c r="FI198" i="9" s="1"/>
  <c r="EW198" i="9"/>
  <c r="EX198" i="9" s="1"/>
  <c r="FJ197" i="9"/>
  <c r="EO196" i="9"/>
  <c r="EQ196" i="9"/>
  <c r="BB196" i="9"/>
  <c r="ER195" i="9"/>
  <c r="EC196" i="9"/>
  <c r="AZ196" i="9" s="1"/>
  <c r="DU196" i="9"/>
  <c r="AY196" i="9" s="1"/>
  <c r="Z196" i="9"/>
  <c r="AA196" i="9"/>
  <c r="AL196" i="9"/>
  <c r="EE196" i="9"/>
  <c r="W196" i="9"/>
  <c r="AV196" i="9"/>
  <c r="AI196" i="9"/>
  <c r="AH190" i="9"/>
  <c r="AK196" i="9"/>
  <c r="AN195" i="9"/>
  <c r="AM196" i="9"/>
  <c r="AJ193" i="9"/>
  <c r="DA197" i="9"/>
  <c r="EN197" i="9"/>
  <c r="EB197" i="9"/>
  <c r="AM197" i="9" s="1"/>
  <c r="DB195" i="9"/>
  <c r="DC194" i="9"/>
  <c r="DD194" i="9" s="1"/>
  <c r="DM196" i="9"/>
  <c r="AX196" i="9" s="1"/>
  <c r="Y196" i="9"/>
  <c r="CE191" i="9"/>
  <c r="CF191" i="9" s="1"/>
  <c r="CG191" i="9" s="1"/>
  <c r="DE193" i="9"/>
  <c r="AW193" i="9" s="1"/>
  <c r="X193" i="9"/>
  <c r="BV199" i="9"/>
  <c r="CI198" i="9"/>
  <c r="CJ198" i="9" s="1"/>
  <c r="CL198" i="9" s="1"/>
  <c r="BW195" i="9"/>
  <c r="BX194" i="9"/>
  <c r="BY194" i="9" s="1"/>
  <c r="CV197" i="9"/>
  <c r="AI197" i="9" s="1"/>
  <c r="BR197" i="9"/>
  <c r="DT197" i="9"/>
  <c r="AL197" i="9" s="1"/>
  <c r="EF195" i="9"/>
  <c r="EG195" i="9" s="1"/>
  <c r="BA195" i="9" s="1"/>
  <c r="ED195" i="9"/>
  <c r="AB195" i="9"/>
  <c r="AU190" i="9"/>
  <c r="V190" i="9"/>
  <c r="DQ198" i="9"/>
  <c r="DJ198" i="9"/>
  <c r="DK198" i="9" s="1"/>
  <c r="CY198" i="9"/>
  <c r="CZ198" i="9" s="1"/>
  <c r="CT198" i="9"/>
  <c r="CU198" i="9" s="1"/>
  <c r="DY198" i="9"/>
  <c r="DR198" i="9"/>
  <c r="DS198" i="9" s="1"/>
  <c r="BO198" i="9"/>
  <c r="BJ199" i="9"/>
  <c r="EK198" i="9"/>
  <c r="EP198" i="9" s="1"/>
  <c r="DZ198" i="9"/>
  <c r="EA198" i="9" s="1"/>
  <c r="BP198" i="9"/>
  <c r="BQ198" i="9" s="1"/>
  <c r="EL198" i="9"/>
  <c r="EM198" i="9" s="1"/>
  <c r="DI198" i="9"/>
  <c r="CX198" i="9"/>
  <c r="CS198" i="9"/>
  <c r="BK198" i="9"/>
  <c r="BL198" i="9" s="1"/>
  <c r="AT198" i="9"/>
  <c r="U198" i="9"/>
  <c r="CC193" i="9"/>
  <c r="CD192" i="9"/>
  <c r="CM197" i="9"/>
  <c r="DL197" i="9"/>
  <c r="AK197" i="9" s="1"/>
  <c r="FJ198" i="9" l="1"/>
  <c r="AC197" i="9"/>
  <c r="FX197" i="9"/>
  <c r="FV197" i="9"/>
  <c r="FY196" i="9"/>
  <c r="AD196" i="9"/>
  <c r="BC196" i="9" s="1"/>
  <c r="AP196" i="9"/>
  <c r="EY198" i="9"/>
  <c r="FM197" i="9"/>
  <c r="FN197" i="9" s="1"/>
  <c r="FK197" i="9"/>
  <c r="AO197" i="9"/>
  <c r="FR199" i="9"/>
  <c r="FW199" i="9" s="1"/>
  <c r="FG199" i="9"/>
  <c r="FL199" i="9" s="1"/>
  <c r="EV199" i="9"/>
  <c r="FA199" i="9" s="1"/>
  <c r="FS199" i="9"/>
  <c r="FT199" i="9" s="1"/>
  <c r="FH199" i="9"/>
  <c r="FI199" i="9" s="1"/>
  <c r="EW199" i="9"/>
  <c r="EX199" i="9" s="1"/>
  <c r="FU198" i="9"/>
  <c r="EO197" i="9"/>
  <c r="EQ197" i="9"/>
  <c r="BB197" i="9"/>
  <c r="ER196" i="9"/>
  <c r="ED196" i="9"/>
  <c r="AB196" i="9"/>
  <c r="AN196" i="9"/>
  <c r="EF196" i="9"/>
  <c r="EG196" i="9" s="1"/>
  <c r="BA196" i="9" s="1"/>
  <c r="EN198" i="9"/>
  <c r="CV198" i="9"/>
  <c r="W198" i="9" s="1"/>
  <c r="CM198" i="9"/>
  <c r="AH191" i="9"/>
  <c r="AJ194" i="9"/>
  <c r="DA198" i="9"/>
  <c r="EB198" i="9"/>
  <c r="AU191" i="9"/>
  <c r="V191" i="9"/>
  <c r="CE192" i="9"/>
  <c r="CF192" i="9" s="1"/>
  <c r="CG192" i="9" s="1"/>
  <c r="DU197" i="9"/>
  <c r="AY197" i="9" s="1"/>
  <c r="Z197" i="9"/>
  <c r="AV197" i="9"/>
  <c r="W197" i="9"/>
  <c r="BW196" i="9"/>
  <c r="BX195" i="9"/>
  <c r="BY195" i="9" s="1"/>
  <c r="EC197" i="9"/>
  <c r="AZ197" i="9" s="1"/>
  <c r="AA197" i="9"/>
  <c r="EE197" i="9"/>
  <c r="DM197" i="9"/>
  <c r="AX197" i="9" s="1"/>
  <c r="Y197" i="9"/>
  <c r="CC194" i="9"/>
  <c r="CD193" i="9"/>
  <c r="BV200" i="9"/>
  <c r="CI199" i="9"/>
  <c r="CJ199" i="9" s="1"/>
  <c r="CL199" i="9" s="1"/>
  <c r="DB196" i="9"/>
  <c r="DC195" i="9"/>
  <c r="DD195" i="9" s="1"/>
  <c r="BR198" i="9"/>
  <c r="DT198" i="9"/>
  <c r="DQ199" i="9"/>
  <c r="DJ199" i="9"/>
  <c r="DK199" i="9" s="1"/>
  <c r="CY199" i="9"/>
  <c r="CZ199" i="9" s="1"/>
  <c r="CT199" i="9"/>
  <c r="CU199" i="9" s="1"/>
  <c r="DY199" i="9"/>
  <c r="DR199" i="9"/>
  <c r="DS199" i="9" s="1"/>
  <c r="BO199" i="9"/>
  <c r="BJ200" i="9"/>
  <c r="EK199" i="9"/>
  <c r="EP199" i="9" s="1"/>
  <c r="DZ199" i="9"/>
  <c r="EA199" i="9" s="1"/>
  <c r="BP199" i="9"/>
  <c r="BQ199" i="9" s="1"/>
  <c r="EL199" i="9"/>
  <c r="EM199" i="9" s="1"/>
  <c r="DI199" i="9"/>
  <c r="CX199" i="9"/>
  <c r="CS199" i="9"/>
  <c r="BK199" i="9"/>
  <c r="BL199" i="9" s="1"/>
  <c r="AT199" i="9"/>
  <c r="U199" i="9"/>
  <c r="DE194" i="9"/>
  <c r="AW194" i="9" s="1"/>
  <c r="X194" i="9"/>
  <c r="DL198" i="9"/>
  <c r="FK198" i="9" l="1"/>
  <c r="FM198" i="9"/>
  <c r="FN198" i="9" s="1"/>
  <c r="FU199" i="9"/>
  <c r="AO199" i="9" s="1"/>
  <c r="FJ199" i="9"/>
  <c r="FY197" i="9"/>
  <c r="AD197" i="9"/>
  <c r="AP197" i="9"/>
  <c r="EY199" i="9"/>
  <c r="FR200" i="9"/>
  <c r="FW200" i="9" s="1"/>
  <c r="FG200" i="9"/>
  <c r="FL200" i="9" s="1"/>
  <c r="EV200" i="9"/>
  <c r="FA200" i="9" s="1"/>
  <c r="FS200" i="9"/>
  <c r="FT200" i="9" s="1"/>
  <c r="EW200" i="9"/>
  <c r="EX200" i="9" s="1"/>
  <c r="FH200" i="9"/>
  <c r="FI200" i="9" s="1"/>
  <c r="AC198" i="9"/>
  <c r="FX198" i="9"/>
  <c r="FV198" i="9"/>
  <c r="FB198" i="9"/>
  <c r="FC198" i="9" s="1"/>
  <c r="EZ198" i="9"/>
  <c r="AO198" i="9"/>
  <c r="EO198" i="9"/>
  <c r="EQ198" i="9"/>
  <c r="BB198" i="9"/>
  <c r="BC197" i="9"/>
  <c r="ER197" i="9"/>
  <c r="AV198" i="9"/>
  <c r="AI198" i="9"/>
  <c r="AM198" i="9"/>
  <c r="BR199" i="9"/>
  <c r="EB199" i="9"/>
  <c r="AM199" i="9" s="1"/>
  <c r="CV199" i="9"/>
  <c r="AI199" i="9" s="1"/>
  <c r="CM199" i="9"/>
  <c r="AK198" i="9"/>
  <c r="AH192" i="9"/>
  <c r="DT199" i="9"/>
  <c r="Z199" i="9" s="1"/>
  <c r="AL198" i="9"/>
  <c r="AJ195" i="9"/>
  <c r="AN197" i="9"/>
  <c r="EN199" i="9"/>
  <c r="AU192" i="9"/>
  <c r="V192" i="9"/>
  <c r="DA199" i="9"/>
  <c r="DQ200" i="9"/>
  <c r="DJ200" i="9"/>
  <c r="DK200" i="9" s="1"/>
  <c r="CY200" i="9"/>
  <c r="CZ200" i="9" s="1"/>
  <c r="CT200" i="9"/>
  <c r="CU200" i="9" s="1"/>
  <c r="DY200" i="9"/>
  <c r="DR200" i="9"/>
  <c r="DS200" i="9" s="1"/>
  <c r="BO200" i="9"/>
  <c r="BJ201" i="9"/>
  <c r="EK200" i="9"/>
  <c r="EP200" i="9" s="1"/>
  <c r="DZ200" i="9"/>
  <c r="EA200" i="9" s="1"/>
  <c r="BP200" i="9"/>
  <c r="BQ200" i="9" s="1"/>
  <c r="EL200" i="9"/>
  <c r="EM200" i="9" s="1"/>
  <c r="DI200" i="9"/>
  <c r="CX200" i="9"/>
  <c r="CS200" i="9"/>
  <c r="BK200" i="9"/>
  <c r="BL200" i="9" s="1"/>
  <c r="AT200" i="9"/>
  <c r="U200" i="9"/>
  <c r="DE195" i="9"/>
  <c r="AW195" i="9" s="1"/>
  <c r="X195" i="9"/>
  <c r="BV201" i="9"/>
  <c r="CI200" i="9"/>
  <c r="CJ200" i="9" s="1"/>
  <c r="CL200" i="9" s="1"/>
  <c r="DL199" i="9"/>
  <c r="EF197" i="9"/>
  <c r="EG197" i="9" s="1"/>
  <c r="BA197" i="9" s="1"/>
  <c r="ED197" i="9"/>
  <c r="AB197" i="9"/>
  <c r="BW197" i="9"/>
  <c r="BX196" i="9"/>
  <c r="BY196" i="9" s="1"/>
  <c r="DM198" i="9"/>
  <c r="AX198" i="9" s="1"/>
  <c r="Y198" i="9"/>
  <c r="DU198" i="9"/>
  <c r="AY198" i="9" s="1"/>
  <c r="Z198" i="9"/>
  <c r="CC195" i="9"/>
  <c r="CD194" i="9"/>
  <c r="EC198" i="9"/>
  <c r="AZ198" i="9" s="1"/>
  <c r="AA198" i="9"/>
  <c r="EE198" i="9"/>
  <c r="DB197" i="9"/>
  <c r="DC196" i="9"/>
  <c r="DD196" i="9" s="1"/>
  <c r="CE193" i="9"/>
  <c r="CF193" i="9" s="1"/>
  <c r="CG193" i="9" s="1"/>
  <c r="FY198" i="9" l="1"/>
  <c r="AD198" i="9"/>
  <c r="AP198" i="9"/>
  <c r="FU200" i="9"/>
  <c r="AO200" i="9" s="1"/>
  <c r="AC199" i="9"/>
  <c r="BB199" i="9" s="1"/>
  <c r="FX199" i="9"/>
  <c r="FV199" i="9"/>
  <c r="EY200" i="9"/>
  <c r="FR201" i="9"/>
  <c r="FW201" i="9" s="1"/>
  <c r="FG201" i="9"/>
  <c r="FL201" i="9" s="1"/>
  <c r="EV201" i="9"/>
  <c r="FA201" i="9" s="1"/>
  <c r="FS201" i="9"/>
  <c r="FT201" i="9" s="1"/>
  <c r="EW201" i="9"/>
  <c r="EX201" i="9" s="1"/>
  <c r="FH201" i="9"/>
  <c r="FI201" i="9" s="1"/>
  <c r="EZ199" i="9"/>
  <c r="FB199" i="9"/>
  <c r="FC199" i="9" s="1"/>
  <c r="FM199" i="9"/>
  <c r="FN199" i="9" s="1"/>
  <c r="FK199" i="9"/>
  <c r="FJ200" i="9"/>
  <c r="DU199" i="9"/>
  <c r="AY199" i="9" s="1"/>
  <c r="BC198" i="9"/>
  <c r="ER198" i="9"/>
  <c r="EO199" i="9"/>
  <c r="EQ199" i="9"/>
  <c r="AA199" i="9"/>
  <c r="EE199" i="9"/>
  <c r="EC199" i="9"/>
  <c r="AZ199" i="9" s="1"/>
  <c r="W199" i="9"/>
  <c r="AV199" i="9"/>
  <c r="AJ196" i="9"/>
  <c r="AK199" i="9"/>
  <c r="AH193" i="9"/>
  <c r="AN198" i="9"/>
  <c r="AL199" i="9"/>
  <c r="DA200" i="9"/>
  <c r="EN200" i="9"/>
  <c r="AU193" i="9"/>
  <c r="V193" i="9"/>
  <c r="EB200" i="9"/>
  <c r="AM200" i="9" s="1"/>
  <c r="DE196" i="9"/>
  <c r="AW196" i="9" s="1"/>
  <c r="X196" i="9"/>
  <c r="EF198" i="9"/>
  <c r="EG198" i="9" s="1"/>
  <c r="BA198" i="9" s="1"/>
  <c r="ED198" i="9"/>
  <c r="AB198" i="9"/>
  <c r="CE194" i="9"/>
  <c r="CF194" i="9" s="1"/>
  <c r="CG194" i="9" s="1"/>
  <c r="DM199" i="9"/>
  <c r="AX199" i="9" s="1"/>
  <c r="Y199" i="9"/>
  <c r="CV200" i="9"/>
  <c r="AI200" i="9" s="1"/>
  <c r="BV202" i="9"/>
  <c r="CI201" i="9"/>
  <c r="CJ201" i="9" s="1"/>
  <c r="CL201" i="9" s="1"/>
  <c r="DB198" i="9"/>
  <c r="DC197" i="9"/>
  <c r="DD197" i="9" s="1"/>
  <c r="BR200" i="9"/>
  <c r="DT200" i="9"/>
  <c r="CC196" i="9"/>
  <c r="CD195" i="9"/>
  <c r="BW198" i="9"/>
  <c r="BX197" i="9"/>
  <c r="BY197" i="9" s="1"/>
  <c r="DQ201" i="9"/>
  <c r="DJ201" i="9"/>
  <c r="DK201" i="9" s="1"/>
  <c r="CY201" i="9"/>
  <c r="CZ201" i="9" s="1"/>
  <c r="CT201" i="9"/>
  <c r="CU201" i="9" s="1"/>
  <c r="DY201" i="9"/>
  <c r="DR201" i="9"/>
  <c r="DS201" i="9" s="1"/>
  <c r="BO201" i="9"/>
  <c r="BJ202" i="9"/>
  <c r="EK201" i="9"/>
  <c r="EP201" i="9" s="1"/>
  <c r="DZ201" i="9"/>
  <c r="EA201" i="9" s="1"/>
  <c r="BP201" i="9"/>
  <c r="BQ201" i="9" s="1"/>
  <c r="EL201" i="9"/>
  <c r="EM201" i="9" s="1"/>
  <c r="DI201" i="9"/>
  <c r="CX201" i="9"/>
  <c r="CS201" i="9"/>
  <c r="BK201" i="9"/>
  <c r="BL201" i="9" s="1"/>
  <c r="AT201" i="9"/>
  <c r="U201" i="9"/>
  <c r="CM200" i="9"/>
  <c r="DL200" i="9"/>
  <c r="FK200" i="9" l="1"/>
  <c r="FM200" i="9"/>
  <c r="FN200" i="9" s="1"/>
  <c r="FR202" i="9"/>
  <c r="FW202" i="9" s="1"/>
  <c r="EV202" i="9"/>
  <c r="FA202" i="9" s="1"/>
  <c r="FG202" i="9"/>
  <c r="FL202" i="9" s="1"/>
  <c r="FS202" i="9"/>
  <c r="FT202" i="9" s="1"/>
  <c r="FH202" i="9"/>
  <c r="FI202" i="9" s="1"/>
  <c r="EW202" i="9"/>
  <c r="EX202" i="9" s="1"/>
  <c r="FY199" i="9"/>
  <c r="AD199" i="9"/>
  <c r="BC199" i="9" s="1"/>
  <c r="AP199" i="9"/>
  <c r="FU201" i="9"/>
  <c r="AO201" i="9" s="1"/>
  <c r="EY201" i="9"/>
  <c r="FB200" i="9"/>
  <c r="FC200" i="9" s="1"/>
  <c r="EZ200" i="9"/>
  <c r="AC200" i="9"/>
  <c r="BB200" i="9" s="1"/>
  <c r="FX200" i="9"/>
  <c r="FV200" i="9"/>
  <c r="FJ201" i="9"/>
  <c r="EO200" i="9"/>
  <c r="EQ200" i="9"/>
  <c r="ER199" i="9"/>
  <c r="EF199" i="9"/>
  <c r="EG199" i="9" s="1"/>
  <c r="BA199" i="9" s="1"/>
  <c r="ED199" i="9"/>
  <c r="AB199" i="9"/>
  <c r="AN199" i="9"/>
  <c r="CV201" i="9"/>
  <c r="EN201" i="9"/>
  <c r="AL200" i="9"/>
  <c r="AK200" i="9"/>
  <c r="AJ197" i="9"/>
  <c r="AH194" i="9"/>
  <c r="DA201" i="9"/>
  <c r="AU194" i="9"/>
  <c r="V194" i="9"/>
  <c r="EB201" i="9"/>
  <c r="AM201" i="9" s="1"/>
  <c r="EC200" i="9"/>
  <c r="AZ200" i="9" s="1"/>
  <c r="AA200" i="9"/>
  <c r="EE200" i="9"/>
  <c r="BR201" i="9"/>
  <c r="DT201" i="9"/>
  <c r="DQ202" i="9"/>
  <c r="DJ202" i="9"/>
  <c r="DK202" i="9" s="1"/>
  <c r="CY202" i="9"/>
  <c r="CZ202" i="9" s="1"/>
  <c r="CT202" i="9"/>
  <c r="CU202" i="9" s="1"/>
  <c r="DY202" i="9"/>
  <c r="DR202" i="9"/>
  <c r="DS202" i="9" s="1"/>
  <c r="BO202" i="9"/>
  <c r="BJ203" i="9"/>
  <c r="EK202" i="9"/>
  <c r="EP202" i="9" s="1"/>
  <c r="DZ202" i="9"/>
  <c r="EA202" i="9" s="1"/>
  <c r="BP202" i="9"/>
  <c r="BQ202" i="9" s="1"/>
  <c r="EL202" i="9"/>
  <c r="EM202" i="9" s="1"/>
  <c r="DI202" i="9"/>
  <c r="CX202" i="9"/>
  <c r="CS202" i="9"/>
  <c r="BK202" i="9"/>
  <c r="BL202" i="9" s="1"/>
  <c r="AT202" i="9"/>
  <c r="U202" i="9"/>
  <c r="DU200" i="9"/>
  <c r="AY200" i="9" s="1"/>
  <c r="Z200" i="9"/>
  <c r="DL201" i="9"/>
  <c r="CM201" i="9"/>
  <c r="CC197" i="9"/>
  <c r="CD196" i="9"/>
  <c r="DM200" i="9"/>
  <c r="AX200" i="9" s="1"/>
  <c r="Y200" i="9"/>
  <c r="CE195" i="9"/>
  <c r="CF195" i="9" s="1"/>
  <c r="CG195" i="9" s="1"/>
  <c r="DB199" i="9"/>
  <c r="DC198" i="9"/>
  <c r="DD198" i="9" s="1"/>
  <c r="AV200" i="9"/>
  <c r="W200" i="9"/>
  <c r="BW199" i="9"/>
  <c r="BX198" i="9"/>
  <c r="BY198" i="9" s="1"/>
  <c r="DE197" i="9"/>
  <c r="AW197" i="9" s="1"/>
  <c r="X197" i="9"/>
  <c r="BV203" i="9"/>
  <c r="CI202" i="9"/>
  <c r="CJ202" i="9" s="1"/>
  <c r="CL202" i="9" s="1"/>
  <c r="FR203" i="9" l="1"/>
  <c r="FW203" i="9" s="1"/>
  <c r="EV203" i="9"/>
  <c r="FA203" i="9" s="1"/>
  <c r="FG203" i="9"/>
  <c r="FL203" i="9" s="1"/>
  <c r="FS203" i="9"/>
  <c r="FT203" i="9" s="1"/>
  <c r="FH203" i="9"/>
  <c r="FI203" i="9" s="1"/>
  <c r="EW203" i="9"/>
  <c r="EX203" i="9" s="1"/>
  <c r="FM201" i="9"/>
  <c r="FN201" i="9" s="1"/>
  <c r="FK201" i="9"/>
  <c r="FJ202" i="9"/>
  <c r="AC201" i="9"/>
  <c r="BB201" i="9" s="1"/>
  <c r="FX201" i="9"/>
  <c r="FV201" i="9"/>
  <c r="EY202" i="9"/>
  <c r="FY200" i="9"/>
  <c r="AD200" i="9"/>
  <c r="BC200" i="9" s="1"/>
  <c r="AP200" i="9"/>
  <c r="EZ201" i="9"/>
  <c r="FB201" i="9"/>
  <c r="FC201" i="9" s="1"/>
  <c r="FU202" i="9"/>
  <c r="ER200" i="9"/>
  <c r="EO201" i="9"/>
  <c r="EQ201" i="9"/>
  <c r="AI201" i="9"/>
  <c r="W201" i="9"/>
  <c r="AV201" i="9"/>
  <c r="AH195" i="9"/>
  <c r="AN200" i="9"/>
  <c r="AJ198" i="9"/>
  <c r="AK201" i="9"/>
  <c r="AL201" i="9"/>
  <c r="AU195" i="9"/>
  <c r="V195" i="9"/>
  <c r="CM202" i="9"/>
  <c r="EN202" i="9"/>
  <c r="DL202" i="9"/>
  <c r="DA202" i="9"/>
  <c r="EB202" i="9"/>
  <c r="DE198" i="9"/>
  <c r="AW198" i="9" s="1"/>
  <c r="X198" i="9"/>
  <c r="BV204" i="9"/>
  <c r="CI203" i="9"/>
  <c r="CJ203" i="9" s="1"/>
  <c r="CL203" i="9" s="1"/>
  <c r="CC198" i="9"/>
  <c r="CD197" i="9"/>
  <c r="DU201" i="9"/>
  <c r="AY201" i="9" s="1"/>
  <c r="Z201" i="9"/>
  <c r="CV202" i="9"/>
  <c r="AI202" i="9" s="1"/>
  <c r="BR202" i="9"/>
  <c r="DT202" i="9"/>
  <c r="CE196" i="9"/>
  <c r="CF196" i="9" s="1"/>
  <c r="CG196" i="9" s="1"/>
  <c r="DQ203" i="9"/>
  <c r="DJ203" i="9"/>
  <c r="DK203" i="9" s="1"/>
  <c r="CY203" i="9"/>
  <c r="CZ203" i="9" s="1"/>
  <c r="CT203" i="9"/>
  <c r="CU203" i="9" s="1"/>
  <c r="DY203" i="9"/>
  <c r="DR203" i="9"/>
  <c r="DS203" i="9" s="1"/>
  <c r="BO203" i="9"/>
  <c r="BJ204" i="9"/>
  <c r="EK203" i="9"/>
  <c r="EP203" i="9" s="1"/>
  <c r="DZ203" i="9"/>
  <c r="EA203" i="9" s="1"/>
  <c r="BP203" i="9"/>
  <c r="BQ203" i="9" s="1"/>
  <c r="EL203" i="9"/>
  <c r="EM203" i="9" s="1"/>
  <c r="DI203" i="9"/>
  <c r="CX203" i="9"/>
  <c r="CS203" i="9"/>
  <c r="BK203" i="9"/>
  <c r="BL203" i="9" s="1"/>
  <c r="AT203" i="9"/>
  <c r="U203" i="9"/>
  <c r="EC201" i="9"/>
  <c r="AZ201" i="9" s="1"/>
  <c r="AA201" i="9"/>
  <c r="EE201" i="9"/>
  <c r="DB200" i="9"/>
  <c r="DC199" i="9"/>
  <c r="DD199" i="9" s="1"/>
  <c r="DM201" i="9"/>
  <c r="AX201" i="9" s="1"/>
  <c r="Y201" i="9"/>
  <c r="EF200" i="9"/>
  <c r="EG200" i="9" s="1"/>
  <c r="BA200" i="9" s="1"/>
  <c r="ED200" i="9"/>
  <c r="AB200" i="9"/>
  <c r="BW200" i="9"/>
  <c r="BX199" i="9"/>
  <c r="BY199" i="9" s="1"/>
  <c r="AC202" i="9" l="1"/>
  <c r="FX202" i="9"/>
  <c r="FV202" i="9"/>
  <c r="FY201" i="9"/>
  <c r="AD201" i="9"/>
  <c r="AP201" i="9"/>
  <c r="FK202" i="9"/>
  <c r="FM202" i="9"/>
  <c r="FN202" i="9" s="1"/>
  <c r="FJ203" i="9"/>
  <c r="AO202" i="9"/>
  <c r="EY203" i="9"/>
  <c r="FB202" i="9"/>
  <c r="FC202" i="9" s="1"/>
  <c r="EZ202" i="9"/>
  <c r="FR204" i="9"/>
  <c r="FW204" i="9" s="1"/>
  <c r="FG204" i="9"/>
  <c r="FL204" i="9" s="1"/>
  <c r="EV204" i="9"/>
  <c r="FA204" i="9" s="1"/>
  <c r="FS204" i="9"/>
  <c r="FT204" i="9" s="1"/>
  <c r="FH204" i="9"/>
  <c r="FI204" i="9" s="1"/>
  <c r="EW204" i="9"/>
  <c r="EX204" i="9" s="1"/>
  <c r="FU203" i="9"/>
  <c r="BC201" i="9"/>
  <c r="ER201" i="9"/>
  <c r="EO202" i="9"/>
  <c r="EQ202" i="9"/>
  <c r="BB202" i="9"/>
  <c r="AL202" i="9"/>
  <c r="DT203" i="9"/>
  <c r="DU203" i="9" s="1"/>
  <c r="AY203" i="9" s="1"/>
  <c r="AN201" i="9"/>
  <c r="EN203" i="9"/>
  <c r="AK202" i="9"/>
  <c r="AH196" i="9"/>
  <c r="BR203" i="9"/>
  <c r="CM203" i="9"/>
  <c r="AM202" i="9"/>
  <c r="AJ199" i="9"/>
  <c r="EB203" i="9"/>
  <c r="AM203" i="9" s="1"/>
  <c r="CV203" i="9"/>
  <c r="AI203" i="9" s="1"/>
  <c r="DA203" i="9"/>
  <c r="AU196" i="9"/>
  <c r="V196" i="9"/>
  <c r="BW201" i="9"/>
  <c r="BX200" i="9"/>
  <c r="BY200" i="9" s="1"/>
  <c r="DQ204" i="9"/>
  <c r="DJ204" i="9"/>
  <c r="DK204" i="9" s="1"/>
  <c r="CY204" i="9"/>
  <c r="CZ204" i="9" s="1"/>
  <c r="CT204" i="9"/>
  <c r="CU204" i="9" s="1"/>
  <c r="DY204" i="9"/>
  <c r="DR204" i="9"/>
  <c r="DS204" i="9" s="1"/>
  <c r="BO204" i="9"/>
  <c r="BJ205" i="9"/>
  <c r="EK204" i="9"/>
  <c r="EP204" i="9" s="1"/>
  <c r="DZ204" i="9"/>
  <c r="EA204" i="9" s="1"/>
  <c r="BP204" i="9"/>
  <c r="BQ204" i="9" s="1"/>
  <c r="EL204" i="9"/>
  <c r="EM204" i="9" s="1"/>
  <c r="DI204" i="9"/>
  <c r="CX204" i="9"/>
  <c r="CS204" i="9"/>
  <c r="BK204" i="9"/>
  <c r="BL204" i="9" s="1"/>
  <c r="AT204" i="9"/>
  <c r="U204" i="9"/>
  <c r="CE197" i="9"/>
  <c r="CF197" i="9" s="1"/>
  <c r="CG197" i="9" s="1"/>
  <c r="BV205" i="9"/>
  <c r="CI204" i="9"/>
  <c r="CJ204" i="9" s="1"/>
  <c r="CL204" i="9" s="1"/>
  <c r="DL203" i="9"/>
  <c r="EF201" i="9"/>
  <c r="EG201" i="9" s="1"/>
  <c r="BA201" i="9" s="1"/>
  <c r="ED201" i="9"/>
  <c r="AB201" i="9"/>
  <c r="DU202" i="9"/>
  <c r="AY202" i="9" s="1"/>
  <c r="Z202" i="9"/>
  <c r="DM202" i="9"/>
  <c r="AX202" i="9" s="1"/>
  <c r="Y202" i="9"/>
  <c r="DB201" i="9"/>
  <c r="DC200" i="9"/>
  <c r="DD200" i="9" s="1"/>
  <c r="EC202" i="9"/>
  <c r="AZ202" i="9" s="1"/>
  <c r="AA202" i="9"/>
  <c r="EE202" i="9"/>
  <c r="DE199" i="9"/>
  <c r="AW199" i="9" s="1"/>
  <c r="X199" i="9"/>
  <c r="AV202" i="9"/>
  <c r="W202" i="9"/>
  <c r="CC199" i="9"/>
  <c r="CD198" i="9"/>
  <c r="FU204" i="9" l="1"/>
  <c r="FV204" i="9" s="1"/>
  <c r="FB203" i="9"/>
  <c r="FC203" i="9" s="1"/>
  <c r="EZ203" i="9"/>
  <c r="FM203" i="9"/>
  <c r="FN203" i="9" s="1"/>
  <c r="FK203" i="9"/>
  <c r="EY204" i="9"/>
  <c r="AC203" i="9"/>
  <c r="FX203" i="9"/>
  <c r="FV203" i="9"/>
  <c r="FY202" i="9"/>
  <c r="AD202" i="9"/>
  <c r="BC202" i="9" s="1"/>
  <c r="AP202" i="9"/>
  <c r="AO203" i="9"/>
  <c r="FR205" i="9"/>
  <c r="FW205" i="9" s="1"/>
  <c r="FG205" i="9"/>
  <c r="FL205" i="9" s="1"/>
  <c r="EV205" i="9"/>
  <c r="FA205" i="9" s="1"/>
  <c r="FS205" i="9"/>
  <c r="FT205" i="9" s="1"/>
  <c r="FH205" i="9"/>
  <c r="FI205" i="9" s="1"/>
  <c r="EW205" i="9"/>
  <c r="EX205" i="9" s="1"/>
  <c r="FJ204" i="9"/>
  <c r="EO203" i="9"/>
  <c r="EQ203" i="9"/>
  <c r="BB203" i="9"/>
  <c r="ER202" i="9"/>
  <c r="Z203" i="9"/>
  <c r="AL203" i="9"/>
  <c r="W203" i="9"/>
  <c r="AV203" i="9"/>
  <c r="AH197" i="9"/>
  <c r="DT204" i="9"/>
  <c r="DU204" i="9" s="1"/>
  <c r="AY204" i="9" s="1"/>
  <c r="CM204" i="9"/>
  <c r="EN204" i="9"/>
  <c r="AA203" i="9"/>
  <c r="BR204" i="9"/>
  <c r="EB204" i="9"/>
  <c r="CV204" i="9"/>
  <c r="AI204" i="9" s="1"/>
  <c r="EE203" i="9"/>
  <c r="EF203" i="9" s="1"/>
  <c r="EG203" i="9" s="1"/>
  <c r="BA203" i="9" s="1"/>
  <c r="AK203" i="9"/>
  <c r="AN202" i="9"/>
  <c r="AJ200" i="9"/>
  <c r="EC203" i="9"/>
  <c r="AZ203" i="9" s="1"/>
  <c r="DA204" i="9"/>
  <c r="DE200" i="9"/>
  <c r="AW200" i="9" s="1"/>
  <c r="X200" i="9"/>
  <c r="DM203" i="9"/>
  <c r="AX203" i="9" s="1"/>
  <c r="Y203" i="9"/>
  <c r="DY205" i="9"/>
  <c r="DR205" i="9"/>
  <c r="DS205" i="9" s="1"/>
  <c r="BJ206" i="9"/>
  <c r="EK205" i="9"/>
  <c r="EP205" i="9" s="1"/>
  <c r="DZ205" i="9"/>
  <c r="EA205" i="9" s="1"/>
  <c r="EL205" i="9"/>
  <c r="EM205" i="9" s="1"/>
  <c r="CY205" i="9"/>
  <c r="CZ205" i="9" s="1"/>
  <c r="CT205" i="9"/>
  <c r="CU205" i="9" s="1"/>
  <c r="DQ205" i="9"/>
  <c r="BO205" i="9"/>
  <c r="DI205" i="9"/>
  <c r="BP205" i="9"/>
  <c r="BQ205" i="9" s="1"/>
  <c r="DJ205" i="9"/>
  <c r="DK205" i="9" s="1"/>
  <c r="CX205" i="9"/>
  <c r="CS205" i="9"/>
  <c r="BK205" i="9"/>
  <c r="BL205" i="9" s="1"/>
  <c r="AT205" i="9"/>
  <c r="U205" i="9"/>
  <c r="DL204" i="9"/>
  <c r="AK204" i="9" s="1"/>
  <c r="BV206" i="9"/>
  <c r="CI205" i="9"/>
  <c r="CJ205" i="9" s="1"/>
  <c r="CL205" i="9" s="1"/>
  <c r="EF202" i="9"/>
  <c r="EG202" i="9" s="1"/>
  <c r="BA202" i="9" s="1"/>
  <c r="ED202" i="9"/>
  <c r="AB202" i="9"/>
  <c r="CC200" i="9"/>
  <c r="CD199" i="9"/>
  <c r="CE198" i="9"/>
  <c r="CF198" i="9" s="1"/>
  <c r="CG198" i="9" s="1"/>
  <c r="DB202" i="9"/>
  <c r="DC201" i="9"/>
  <c r="DD201" i="9" s="1"/>
  <c r="AU197" i="9"/>
  <c r="V197" i="9"/>
  <c r="BW202" i="9"/>
  <c r="BX201" i="9"/>
  <c r="BY201" i="9" s="1"/>
  <c r="AC204" i="9" l="1"/>
  <c r="FX204" i="9"/>
  <c r="AP204" i="9" s="1"/>
  <c r="AO204" i="9"/>
  <c r="FB204" i="9"/>
  <c r="FC204" i="9" s="1"/>
  <c r="EZ204" i="9"/>
  <c r="FU205" i="9"/>
  <c r="FR206" i="9"/>
  <c r="FW206" i="9" s="1"/>
  <c r="EV206" i="9"/>
  <c r="FA206" i="9" s="1"/>
  <c r="FG206" i="9"/>
  <c r="FL206" i="9" s="1"/>
  <c r="FS206" i="9"/>
  <c r="FT206" i="9" s="1"/>
  <c r="FH206" i="9"/>
  <c r="FI206" i="9" s="1"/>
  <c r="EW206" i="9"/>
  <c r="EX206" i="9" s="1"/>
  <c r="AD204" i="9"/>
  <c r="FJ205" i="9"/>
  <c r="FY203" i="9"/>
  <c r="AD203" i="9"/>
  <c r="BC203" i="9" s="1"/>
  <c r="AP203" i="9"/>
  <c r="EY205" i="9"/>
  <c r="FK204" i="9"/>
  <c r="FM204" i="9"/>
  <c r="FN204" i="9" s="1"/>
  <c r="Z204" i="9"/>
  <c r="EO204" i="9"/>
  <c r="EQ204" i="9"/>
  <c r="BB204" i="9"/>
  <c r="ER203" i="9"/>
  <c r="EC204" i="9"/>
  <c r="AZ204" i="9" s="1"/>
  <c r="ED203" i="9"/>
  <c r="AB203" i="9"/>
  <c r="EE204" i="9"/>
  <c r="AN204" i="9" s="1"/>
  <c r="AA204" i="9"/>
  <c r="CV205" i="9"/>
  <c r="AV205" i="9" s="1"/>
  <c r="AL204" i="9"/>
  <c r="AV204" i="9"/>
  <c r="W204" i="9"/>
  <c r="AJ201" i="9"/>
  <c r="AM204" i="9"/>
  <c r="AH198" i="9"/>
  <c r="AN203" i="9"/>
  <c r="DL205" i="9"/>
  <c r="AK205" i="9" s="1"/>
  <c r="AU198" i="9"/>
  <c r="V198" i="9"/>
  <c r="DB203" i="9"/>
  <c r="DC202" i="9"/>
  <c r="DD202" i="9" s="1"/>
  <c r="DM204" i="9"/>
  <c r="AX204" i="9" s="1"/>
  <c r="Y204" i="9"/>
  <c r="DY206" i="9"/>
  <c r="DR206" i="9"/>
  <c r="DS206" i="9" s="1"/>
  <c r="BO206" i="9"/>
  <c r="BJ207" i="9"/>
  <c r="EK206" i="9"/>
  <c r="EP206" i="9" s="1"/>
  <c r="DZ206" i="9"/>
  <c r="EA206" i="9" s="1"/>
  <c r="BP206" i="9"/>
  <c r="BQ206" i="9" s="1"/>
  <c r="EL206" i="9"/>
  <c r="EM206" i="9" s="1"/>
  <c r="CS206" i="9"/>
  <c r="DQ206" i="9"/>
  <c r="CT206" i="9"/>
  <c r="CU206" i="9" s="1"/>
  <c r="DI206" i="9"/>
  <c r="CX206" i="9"/>
  <c r="BK206" i="9"/>
  <c r="BL206" i="9" s="1"/>
  <c r="AT206" i="9"/>
  <c r="U206" i="9"/>
  <c r="DJ206" i="9"/>
  <c r="DK206" i="9" s="1"/>
  <c r="CY206" i="9"/>
  <c r="CZ206" i="9" s="1"/>
  <c r="BR205" i="9"/>
  <c r="DE201" i="9"/>
  <c r="AW201" i="9" s="1"/>
  <c r="X201" i="9"/>
  <c r="BV207" i="9"/>
  <c r="CI206" i="9"/>
  <c r="CJ206" i="9" s="1"/>
  <c r="CL206" i="9" s="1"/>
  <c r="EN205" i="9"/>
  <c r="EB205" i="9"/>
  <c r="BW203" i="9"/>
  <c r="BX202" i="9"/>
  <c r="BY202" i="9" s="1"/>
  <c r="CC201" i="9"/>
  <c r="CD200" i="9"/>
  <c r="CE199" i="9"/>
  <c r="CF199" i="9" s="1"/>
  <c r="CG199" i="9" s="1"/>
  <c r="DA205" i="9"/>
  <c r="CM205" i="9"/>
  <c r="DT205" i="9"/>
  <c r="AL205" i="9" s="1"/>
  <c r="FY204" i="9" l="1"/>
  <c r="AC205" i="9"/>
  <c r="BB205" i="9" s="1"/>
  <c r="FX205" i="9"/>
  <c r="FV205" i="9"/>
  <c r="FU206" i="9"/>
  <c r="AO206" i="9" s="1"/>
  <c r="AO205" i="9"/>
  <c r="FR207" i="9"/>
  <c r="FW207" i="9" s="1"/>
  <c r="EV207" i="9"/>
  <c r="FA207" i="9" s="1"/>
  <c r="FG207" i="9"/>
  <c r="FL207" i="9" s="1"/>
  <c r="FS207" i="9"/>
  <c r="FT207" i="9" s="1"/>
  <c r="EW207" i="9"/>
  <c r="EX207" i="9" s="1"/>
  <c r="FH207" i="9"/>
  <c r="FI207" i="9" s="1"/>
  <c r="FB205" i="9"/>
  <c r="FC205" i="9" s="1"/>
  <c r="EZ205" i="9"/>
  <c r="FM205" i="9"/>
  <c r="FN205" i="9" s="1"/>
  <c r="FK205" i="9"/>
  <c r="FJ206" i="9"/>
  <c r="EY206" i="9"/>
  <c r="ED204" i="9"/>
  <c r="BC204" i="9"/>
  <c r="ER204" i="9"/>
  <c r="EO205" i="9"/>
  <c r="EQ205" i="9"/>
  <c r="W205" i="9"/>
  <c r="AI205" i="9"/>
  <c r="AB204" i="9"/>
  <c r="EF204" i="9"/>
  <c r="EG204" i="9" s="1"/>
  <c r="BA204" i="9" s="1"/>
  <c r="DL206" i="9"/>
  <c r="AK206" i="9" s="1"/>
  <c r="CM206" i="9"/>
  <c r="AJ202" i="9"/>
  <c r="EB206" i="9"/>
  <c r="AM205" i="9"/>
  <c r="AH199" i="9"/>
  <c r="CV206" i="9"/>
  <c r="EN206" i="9"/>
  <c r="AU199" i="9"/>
  <c r="V199" i="9"/>
  <c r="DA206" i="9"/>
  <c r="Z205" i="9"/>
  <c r="DU205" i="9"/>
  <c r="AY205" i="9" s="1"/>
  <c r="DE202" i="9"/>
  <c r="AW202" i="9" s="1"/>
  <c r="X202" i="9"/>
  <c r="DT206" i="9"/>
  <c r="AL206" i="9" s="1"/>
  <c r="DY207" i="9"/>
  <c r="DR207" i="9"/>
  <c r="DS207" i="9" s="1"/>
  <c r="BO207" i="9"/>
  <c r="BJ208" i="9"/>
  <c r="EK207" i="9"/>
  <c r="EP207" i="9" s="1"/>
  <c r="DZ207" i="9"/>
  <c r="EA207" i="9" s="1"/>
  <c r="BP207" i="9"/>
  <c r="BQ207" i="9" s="1"/>
  <c r="EL207" i="9"/>
  <c r="EM207" i="9" s="1"/>
  <c r="CS207" i="9"/>
  <c r="DQ207" i="9"/>
  <c r="CT207" i="9"/>
  <c r="CU207" i="9" s="1"/>
  <c r="DI207" i="9"/>
  <c r="CX207" i="9"/>
  <c r="BK207" i="9"/>
  <c r="BL207" i="9" s="1"/>
  <c r="AT207" i="9"/>
  <c r="U207" i="9"/>
  <c r="DJ207" i="9"/>
  <c r="DK207" i="9" s="1"/>
  <c r="CY207" i="9"/>
  <c r="CZ207" i="9" s="1"/>
  <c r="CC202" i="9"/>
  <c r="CD201" i="9"/>
  <c r="CE200" i="9"/>
  <c r="CF200" i="9" s="1"/>
  <c r="CG200" i="9" s="1"/>
  <c r="EC205" i="9"/>
  <c r="AZ205" i="9" s="1"/>
  <c r="AA205" i="9"/>
  <c r="EE205" i="9"/>
  <c r="BV208" i="9"/>
  <c r="CI207" i="9"/>
  <c r="CJ207" i="9" s="1"/>
  <c r="CL207" i="9" s="1"/>
  <c r="DM205" i="9"/>
  <c r="AX205" i="9" s="1"/>
  <c r="Y205" i="9"/>
  <c r="BR206" i="9"/>
  <c r="BW204" i="9"/>
  <c r="BX203" i="9"/>
  <c r="BY203" i="9" s="1"/>
  <c r="DB204" i="9"/>
  <c r="DC203" i="9"/>
  <c r="DD203" i="9" s="1"/>
  <c r="FR208" i="9" l="1"/>
  <c r="FW208" i="9" s="1"/>
  <c r="FG208" i="9"/>
  <c r="FL208" i="9" s="1"/>
  <c r="EV208" i="9"/>
  <c r="FA208" i="9" s="1"/>
  <c r="FS208" i="9"/>
  <c r="FT208" i="9" s="1"/>
  <c r="EW208" i="9"/>
  <c r="EX208" i="9" s="1"/>
  <c r="FH208" i="9"/>
  <c r="FI208" i="9" s="1"/>
  <c r="FB206" i="9"/>
  <c r="FC206" i="9" s="1"/>
  <c r="EZ206" i="9"/>
  <c r="FU207" i="9"/>
  <c r="AO207" i="9" s="1"/>
  <c r="FY205" i="9"/>
  <c r="AD205" i="9"/>
  <c r="BC205" i="9" s="1"/>
  <c r="AP205" i="9"/>
  <c r="EY207" i="9"/>
  <c r="FJ207" i="9"/>
  <c r="FM206" i="9"/>
  <c r="FN206" i="9" s="1"/>
  <c r="FK206" i="9"/>
  <c r="AC206" i="9"/>
  <c r="BB206" i="9" s="1"/>
  <c r="FX206" i="9"/>
  <c r="FV206" i="9"/>
  <c r="EO206" i="9"/>
  <c r="EQ206" i="9"/>
  <c r="ER205" i="9"/>
  <c r="AA206" i="9"/>
  <c r="AM206" i="9"/>
  <c r="Y206" i="9"/>
  <c r="EE206" i="9"/>
  <c r="EC206" i="9"/>
  <c r="AZ206" i="9" s="1"/>
  <c r="DM206" i="9"/>
  <c r="AX206" i="9" s="1"/>
  <c r="AV206" i="9"/>
  <c r="AJ203" i="9"/>
  <c r="CV207" i="9"/>
  <c r="AI207" i="9" s="1"/>
  <c r="W206" i="9"/>
  <c r="AI206" i="9"/>
  <c r="AN205" i="9"/>
  <c r="AH200" i="9"/>
  <c r="DL207" i="9"/>
  <c r="AU200" i="9"/>
  <c r="V200" i="9"/>
  <c r="DA207" i="9"/>
  <c r="DY208" i="9"/>
  <c r="DR208" i="9"/>
  <c r="DS208" i="9" s="1"/>
  <c r="BO208" i="9"/>
  <c r="BJ209" i="9"/>
  <c r="EK208" i="9"/>
  <c r="EP208" i="9" s="1"/>
  <c r="DZ208" i="9"/>
  <c r="EA208" i="9" s="1"/>
  <c r="BP208" i="9"/>
  <c r="BQ208" i="9" s="1"/>
  <c r="EL208" i="9"/>
  <c r="EM208" i="9" s="1"/>
  <c r="CS208" i="9"/>
  <c r="DQ208" i="9"/>
  <c r="CT208" i="9"/>
  <c r="CU208" i="9" s="1"/>
  <c r="DI208" i="9"/>
  <c r="CX208" i="9"/>
  <c r="BK208" i="9"/>
  <c r="BL208" i="9" s="1"/>
  <c r="AT208" i="9"/>
  <c r="U208" i="9"/>
  <c r="DJ208" i="9"/>
  <c r="DK208" i="9" s="1"/>
  <c r="CY208" i="9"/>
  <c r="CZ208" i="9" s="1"/>
  <c r="DB205" i="9"/>
  <c r="DC204" i="9"/>
  <c r="DD204" i="9" s="1"/>
  <c r="Z206" i="9"/>
  <c r="DU206" i="9"/>
  <c r="AY206" i="9" s="1"/>
  <c r="CM207" i="9"/>
  <c r="BR207" i="9"/>
  <c r="DE203" i="9"/>
  <c r="AW203" i="9" s="1"/>
  <c r="X203" i="9"/>
  <c r="ED205" i="9"/>
  <c r="AB205" i="9"/>
  <c r="EF205" i="9"/>
  <c r="EG205" i="9" s="1"/>
  <c r="BA205" i="9" s="1"/>
  <c r="CC203" i="9"/>
  <c r="CD202" i="9"/>
  <c r="EN207" i="9"/>
  <c r="BW205" i="9"/>
  <c r="BX204" i="9"/>
  <c r="BY204" i="9" s="1"/>
  <c r="BV209" i="9"/>
  <c r="CI208" i="9"/>
  <c r="CJ208" i="9" s="1"/>
  <c r="CL208" i="9" s="1"/>
  <c r="CE201" i="9"/>
  <c r="CF201" i="9" s="1"/>
  <c r="CG201" i="9" s="1"/>
  <c r="EB207" i="9"/>
  <c r="AM207" i="9" s="1"/>
  <c r="DT207" i="9"/>
  <c r="FB207" i="9" l="1"/>
  <c r="FC207" i="9" s="1"/>
  <c r="EZ207" i="9"/>
  <c r="AC207" i="9"/>
  <c r="BB207" i="9" s="1"/>
  <c r="FX207" i="9"/>
  <c r="FV207" i="9"/>
  <c r="EY208" i="9"/>
  <c r="FJ208" i="9"/>
  <c r="FR209" i="9"/>
  <c r="FW209" i="9" s="1"/>
  <c r="FG209" i="9"/>
  <c r="FL209" i="9" s="1"/>
  <c r="EV209" i="9"/>
  <c r="FA209" i="9" s="1"/>
  <c r="FS209" i="9"/>
  <c r="FT209" i="9" s="1"/>
  <c r="FH209" i="9"/>
  <c r="FI209" i="9" s="1"/>
  <c r="EW209" i="9"/>
  <c r="EX209" i="9" s="1"/>
  <c r="FY206" i="9"/>
  <c r="AD206" i="9"/>
  <c r="BC206" i="9" s="1"/>
  <c r="AP206" i="9"/>
  <c r="FM207" i="9"/>
  <c r="FN207" i="9" s="1"/>
  <c r="FK207" i="9"/>
  <c r="FU208" i="9"/>
  <c r="ER206" i="9"/>
  <c r="EO207" i="9"/>
  <c r="EQ207" i="9"/>
  <c r="AB206" i="9"/>
  <c r="ED206" i="9"/>
  <c r="EF206" i="9"/>
  <c r="EG206" i="9" s="1"/>
  <c r="BA206" i="9" s="1"/>
  <c r="Y207" i="9"/>
  <c r="EN208" i="9"/>
  <c r="AN206" i="9"/>
  <c r="W207" i="9"/>
  <c r="AK207" i="9"/>
  <c r="AV207" i="9"/>
  <c r="AH201" i="9"/>
  <c r="DL208" i="9"/>
  <c r="AK208" i="9" s="1"/>
  <c r="DM207" i="9"/>
  <c r="AX207" i="9" s="1"/>
  <c r="CV208" i="9"/>
  <c r="AI208" i="9" s="1"/>
  <c r="EB208" i="9"/>
  <c r="AL207" i="9"/>
  <c r="AJ204" i="9"/>
  <c r="CM208" i="9"/>
  <c r="DA208" i="9"/>
  <c r="EC207" i="9"/>
  <c r="AZ207" i="9" s="1"/>
  <c r="AA207" i="9"/>
  <c r="EE207" i="9"/>
  <c r="Z207" i="9"/>
  <c r="DU207" i="9"/>
  <c r="AY207" i="9" s="1"/>
  <c r="BW206" i="9"/>
  <c r="BX205" i="9"/>
  <c r="BY205" i="9" s="1"/>
  <c r="CC204" i="9"/>
  <c r="CD203" i="9"/>
  <c r="DT208" i="9"/>
  <c r="CE202" i="9"/>
  <c r="CF202" i="9" s="1"/>
  <c r="CG202" i="9" s="1"/>
  <c r="DB206" i="9"/>
  <c r="DC205" i="9"/>
  <c r="DD205" i="9" s="1"/>
  <c r="EL209" i="9"/>
  <c r="EM209" i="9" s="1"/>
  <c r="DI209" i="9"/>
  <c r="CX209" i="9"/>
  <c r="CS209" i="9"/>
  <c r="BK209" i="9"/>
  <c r="BL209" i="9" s="1"/>
  <c r="AT209" i="9"/>
  <c r="DQ209" i="9"/>
  <c r="DJ209" i="9"/>
  <c r="DK209" i="9" s="1"/>
  <c r="CY209" i="9"/>
  <c r="CZ209" i="9" s="1"/>
  <c r="CT209" i="9"/>
  <c r="CU209" i="9" s="1"/>
  <c r="DY209" i="9"/>
  <c r="DR209" i="9"/>
  <c r="DS209" i="9" s="1"/>
  <c r="BO209" i="9"/>
  <c r="BJ210" i="9"/>
  <c r="EK209" i="9"/>
  <c r="EP209" i="9" s="1"/>
  <c r="DZ209" i="9"/>
  <c r="EA209" i="9" s="1"/>
  <c r="BP209" i="9"/>
  <c r="BQ209" i="9" s="1"/>
  <c r="U209" i="9"/>
  <c r="AU201" i="9"/>
  <c r="V201" i="9"/>
  <c r="BV210" i="9"/>
  <c r="CI209" i="9"/>
  <c r="CJ209" i="9" s="1"/>
  <c r="CL209" i="9" s="1"/>
  <c r="DE204" i="9"/>
  <c r="AW204" i="9" s="1"/>
  <c r="X204" i="9"/>
  <c r="BR208" i="9"/>
  <c r="AC208" i="9" l="1"/>
  <c r="BB208" i="9" s="1"/>
  <c r="FX208" i="9"/>
  <c r="FV208" i="9"/>
  <c r="FM208" i="9"/>
  <c r="FN208" i="9" s="1"/>
  <c r="FK208" i="9"/>
  <c r="FU209" i="9"/>
  <c r="AO208" i="9"/>
  <c r="FY207" i="9"/>
  <c r="AD207" i="9"/>
  <c r="AP207" i="9"/>
  <c r="FJ209" i="9"/>
  <c r="FR210" i="9"/>
  <c r="FW210" i="9" s="1"/>
  <c r="EV210" i="9"/>
  <c r="FA210" i="9" s="1"/>
  <c r="FG210" i="9"/>
  <c r="FL210" i="9" s="1"/>
  <c r="FS210" i="9"/>
  <c r="FT210" i="9" s="1"/>
  <c r="EW210" i="9"/>
  <c r="EX210" i="9" s="1"/>
  <c r="FH210" i="9"/>
  <c r="FI210" i="9" s="1"/>
  <c r="FB208" i="9"/>
  <c r="FC208" i="9" s="1"/>
  <c r="EZ208" i="9"/>
  <c r="EY209" i="9"/>
  <c r="EO208" i="9"/>
  <c r="EQ208" i="9"/>
  <c r="ER207" i="9"/>
  <c r="BC207" i="9"/>
  <c r="AA208" i="9"/>
  <c r="EE208" i="9"/>
  <c r="W208" i="9"/>
  <c r="Y208" i="9"/>
  <c r="DM208" i="9"/>
  <c r="AX208" i="9" s="1"/>
  <c r="AV208" i="9"/>
  <c r="CM209" i="9"/>
  <c r="DT209" i="9"/>
  <c r="AJ205" i="9"/>
  <c r="AL208" i="9"/>
  <c r="EC208" i="9"/>
  <c r="AZ208" i="9" s="1"/>
  <c r="AM208" i="9"/>
  <c r="AH202" i="9"/>
  <c r="AN207" i="9"/>
  <c r="BR209" i="9"/>
  <c r="DA209" i="9"/>
  <c r="AU202" i="9"/>
  <c r="V202" i="9"/>
  <c r="CC205" i="9"/>
  <c r="CD204" i="9"/>
  <c r="CV209" i="9"/>
  <c r="BV211" i="9"/>
  <c r="CI210" i="9"/>
  <c r="CJ210" i="9" s="1"/>
  <c r="CL210" i="9" s="1"/>
  <c r="CE203" i="9"/>
  <c r="CF203" i="9" s="1"/>
  <c r="CG203" i="9" s="1"/>
  <c r="EL210" i="9"/>
  <c r="EM210" i="9" s="1"/>
  <c r="DI210" i="9"/>
  <c r="CX210" i="9"/>
  <c r="CS210" i="9"/>
  <c r="BK210" i="9"/>
  <c r="BL210" i="9" s="1"/>
  <c r="AT210" i="9"/>
  <c r="U210" i="9"/>
  <c r="DQ210" i="9"/>
  <c r="DJ210" i="9"/>
  <c r="DK210" i="9" s="1"/>
  <c r="CY210" i="9"/>
  <c r="CZ210" i="9" s="1"/>
  <c r="CT210" i="9"/>
  <c r="CU210" i="9" s="1"/>
  <c r="DY210" i="9"/>
  <c r="DR210" i="9"/>
  <c r="DS210" i="9" s="1"/>
  <c r="BO210" i="9"/>
  <c r="BJ211" i="9"/>
  <c r="EK210" i="9"/>
  <c r="EP210" i="9" s="1"/>
  <c r="DZ210" i="9"/>
  <c r="EA210" i="9" s="1"/>
  <c r="BP210" i="9"/>
  <c r="BQ210" i="9" s="1"/>
  <c r="DB207" i="9"/>
  <c r="DC206" i="9"/>
  <c r="DD206" i="9" s="1"/>
  <c r="Z208" i="9"/>
  <c r="DU208" i="9"/>
  <c r="AY208" i="9" s="1"/>
  <c r="BW207" i="9"/>
  <c r="BX206" i="9"/>
  <c r="BY206" i="9" s="1"/>
  <c r="DL209" i="9"/>
  <c r="EN209" i="9"/>
  <c r="DE205" i="9"/>
  <c r="AW205" i="9" s="1"/>
  <c r="X205" i="9"/>
  <c r="ED207" i="9"/>
  <c r="AB207" i="9"/>
  <c r="EF207" i="9"/>
  <c r="EG207" i="9" s="1"/>
  <c r="BA207" i="9" s="1"/>
  <c r="EB209" i="9"/>
  <c r="EY210" i="9" l="1"/>
  <c r="FB210" i="9" s="1"/>
  <c r="FC210" i="9" s="1"/>
  <c r="FU210" i="9"/>
  <c r="AO210" i="9" s="1"/>
  <c r="FB209" i="9"/>
  <c r="FC209" i="9" s="1"/>
  <c r="EZ209" i="9"/>
  <c r="EZ210" i="9"/>
  <c r="AC209" i="9"/>
  <c r="BB209" i="9" s="1"/>
  <c r="FX209" i="9"/>
  <c r="FV209" i="9"/>
  <c r="FY208" i="9"/>
  <c r="AD208" i="9"/>
  <c r="BC208" i="9" s="1"/>
  <c r="AP208" i="9"/>
  <c r="FR211" i="9"/>
  <c r="FW211" i="9" s="1"/>
  <c r="FG211" i="9"/>
  <c r="FL211" i="9" s="1"/>
  <c r="EV211" i="9"/>
  <c r="FA211" i="9" s="1"/>
  <c r="FS211" i="9"/>
  <c r="FT211" i="9" s="1"/>
  <c r="EW211" i="9"/>
  <c r="EX211" i="9" s="1"/>
  <c r="FH211" i="9"/>
  <c r="FI211" i="9" s="1"/>
  <c r="FM209" i="9"/>
  <c r="FN209" i="9" s="1"/>
  <c r="FK209" i="9"/>
  <c r="FJ210" i="9"/>
  <c r="AO209" i="9"/>
  <c r="ER208" i="9"/>
  <c r="EO209" i="9"/>
  <c r="EQ209" i="9"/>
  <c r="DU209" i="9"/>
  <c r="AY209" i="9" s="1"/>
  <c r="EF208" i="9"/>
  <c r="EG208" i="9" s="1"/>
  <c r="BA208" i="9" s="1"/>
  <c r="AN208" i="9"/>
  <c r="ED208" i="9"/>
  <c r="DL210" i="9"/>
  <c r="Y210" i="9" s="1"/>
  <c r="EN210" i="9"/>
  <c r="DT210" i="9"/>
  <c r="AL210" i="9" s="1"/>
  <c r="BR210" i="9"/>
  <c r="AB208" i="9"/>
  <c r="CM210" i="9"/>
  <c r="EB210" i="9"/>
  <c r="AA210" i="9" s="1"/>
  <c r="CV210" i="9"/>
  <c r="AH203" i="9"/>
  <c r="Z209" i="9"/>
  <c r="AK209" i="9"/>
  <c r="AL209" i="9"/>
  <c r="AM209" i="9"/>
  <c r="AJ206" i="9"/>
  <c r="AI209" i="9"/>
  <c r="DA210" i="9"/>
  <c r="AU203" i="9"/>
  <c r="V203" i="9"/>
  <c r="EE209" i="9"/>
  <c r="EC209" i="9"/>
  <c r="AZ209" i="9" s="1"/>
  <c r="AA209" i="9"/>
  <c r="DE206" i="9"/>
  <c r="AW206" i="9" s="1"/>
  <c r="X206" i="9"/>
  <c r="BV212" i="9"/>
  <c r="CI211" i="9"/>
  <c r="CJ211" i="9" s="1"/>
  <c r="CL211" i="9" s="1"/>
  <c r="DM209" i="9"/>
  <c r="AX209" i="9" s="1"/>
  <c r="Y209" i="9"/>
  <c r="EL211" i="9"/>
  <c r="EM211" i="9" s="1"/>
  <c r="DI211" i="9"/>
  <c r="CX211" i="9"/>
  <c r="CS211" i="9"/>
  <c r="BK211" i="9"/>
  <c r="BL211" i="9" s="1"/>
  <c r="AT211" i="9"/>
  <c r="U211" i="9"/>
  <c r="DQ211" i="9"/>
  <c r="DJ211" i="9"/>
  <c r="DK211" i="9" s="1"/>
  <c r="CY211" i="9"/>
  <c r="CZ211" i="9" s="1"/>
  <c r="CT211" i="9"/>
  <c r="CU211" i="9" s="1"/>
  <c r="DY211" i="9"/>
  <c r="DR211" i="9"/>
  <c r="DS211" i="9" s="1"/>
  <c r="BO211" i="9"/>
  <c r="BJ212" i="9"/>
  <c r="EK211" i="9"/>
  <c r="EP211" i="9" s="1"/>
  <c r="DZ211" i="9"/>
  <c r="EA211" i="9" s="1"/>
  <c r="BP211" i="9"/>
  <c r="BQ211" i="9" s="1"/>
  <c r="CC206" i="9"/>
  <c r="CD205" i="9"/>
  <c r="AV209" i="9"/>
  <c r="W209" i="9"/>
  <c r="CE204" i="9"/>
  <c r="CF204" i="9" s="1"/>
  <c r="CG204" i="9" s="1"/>
  <c r="BW208" i="9"/>
  <c r="BX207" i="9"/>
  <c r="BY207" i="9" s="1"/>
  <c r="DB208" i="9"/>
  <c r="DC207" i="9"/>
  <c r="DD207" i="9" s="1"/>
  <c r="AC210" i="9" l="1"/>
  <c r="BB210" i="9" s="1"/>
  <c r="FX210" i="9"/>
  <c r="FV210" i="9"/>
  <c r="FJ211" i="9"/>
  <c r="FR212" i="9"/>
  <c r="FW212" i="9" s="1"/>
  <c r="FG212" i="9"/>
  <c r="FL212" i="9" s="1"/>
  <c r="EV212" i="9"/>
  <c r="FA212" i="9" s="1"/>
  <c r="FS212" i="9"/>
  <c r="FT212" i="9" s="1"/>
  <c r="FH212" i="9"/>
  <c r="FI212" i="9" s="1"/>
  <c r="EW212" i="9"/>
  <c r="EX212" i="9" s="1"/>
  <c r="FY209" i="9"/>
  <c r="AD209" i="9"/>
  <c r="BC209" i="9" s="1"/>
  <c r="AP209" i="9"/>
  <c r="FU211" i="9"/>
  <c r="FM210" i="9"/>
  <c r="FN210" i="9" s="1"/>
  <c r="FK210" i="9"/>
  <c r="EY211" i="9"/>
  <c r="AK210" i="9"/>
  <c r="EO210" i="9"/>
  <c r="EQ210" i="9"/>
  <c r="ER209" i="9"/>
  <c r="DM210" i="9"/>
  <c r="AX210" i="9" s="1"/>
  <c r="EE210" i="9"/>
  <c r="EC210" i="9"/>
  <c r="AZ210" i="9" s="1"/>
  <c r="DU210" i="9"/>
  <c r="AY210" i="9" s="1"/>
  <c r="W210" i="9"/>
  <c r="AI210" i="9"/>
  <c r="AV210" i="9"/>
  <c r="AM210" i="9"/>
  <c r="Z210" i="9"/>
  <c r="DT211" i="9"/>
  <c r="EB211" i="9"/>
  <c r="EE211" i="9" s="1"/>
  <c r="CV211" i="9"/>
  <c r="BR211" i="9"/>
  <c r="AH204" i="9"/>
  <c r="AJ207" i="9"/>
  <c r="EN211" i="9"/>
  <c r="AN209" i="9"/>
  <c r="CM211" i="9"/>
  <c r="DA211" i="9"/>
  <c r="CE205" i="9"/>
  <c r="CF205" i="9" s="1"/>
  <c r="CG205" i="9" s="1"/>
  <c r="DB209" i="9"/>
  <c r="DC208" i="9"/>
  <c r="DD208" i="9" s="1"/>
  <c r="BV213" i="9"/>
  <c r="CI212" i="9"/>
  <c r="CJ212" i="9" s="1"/>
  <c r="CL212" i="9" s="1"/>
  <c r="AU204" i="9"/>
  <c r="V204" i="9"/>
  <c r="DE207" i="9"/>
  <c r="AW207" i="9" s="1"/>
  <c r="X207" i="9"/>
  <c r="CC207" i="9"/>
  <c r="CD206" i="9"/>
  <c r="EL212" i="9"/>
  <c r="EM212" i="9" s="1"/>
  <c r="DI212" i="9"/>
  <c r="CX212" i="9"/>
  <c r="CS212" i="9"/>
  <c r="BK212" i="9"/>
  <c r="BL212" i="9" s="1"/>
  <c r="AT212" i="9"/>
  <c r="U212" i="9"/>
  <c r="DQ212" i="9"/>
  <c r="DJ212" i="9"/>
  <c r="DK212" i="9" s="1"/>
  <c r="CY212" i="9"/>
  <c r="CZ212" i="9" s="1"/>
  <c r="CT212" i="9"/>
  <c r="CU212" i="9" s="1"/>
  <c r="DY212" i="9"/>
  <c r="DR212" i="9"/>
  <c r="DS212" i="9" s="1"/>
  <c r="BO212" i="9"/>
  <c r="BJ213" i="9"/>
  <c r="EK212" i="9"/>
  <c r="EP212" i="9" s="1"/>
  <c r="DZ212" i="9"/>
  <c r="EA212" i="9" s="1"/>
  <c r="BP212" i="9"/>
  <c r="BQ212" i="9" s="1"/>
  <c r="EF209" i="9"/>
  <c r="EG209" i="9" s="1"/>
  <c r="BA209" i="9" s="1"/>
  <c r="ED209" i="9"/>
  <c r="AB209" i="9"/>
  <c r="DL211" i="9"/>
  <c r="BW209" i="9"/>
  <c r="BX208" i="9"/>
  <c r="BY208" i="9" s="1"/>
  <c r="FJ212" i="9" l="1"/>
  <c r="FR213" i="9"/>
  <c r="FW213" i="9" s="1"/>
  <c r="FG213" i="9"/>
  <c r="FL213" i="9" s="1"/>
  <c r="EV213" i="9"/>
  <c r="FA213" i="9" s="1"/>
  <c r="FS213" i="9"/>
  <c r="FT213" i="9" s="1"/>
  <c r="FH213" i="9"/>
  <c r="FI213" i="9" s="1"/>
  <c r="EW213" i="9"/>
  <c r="EX213" i="9" s="1"/>
  <c r="FY210" i="9"/>
  <c r="AD210" i="9"/>
  <c r="AP210" i="9"/>
  <c r="EY212" i="9"/>
  <c r="AC211" i="9"/>
  <c r="BB211" i="9" s="1"/>
  <c r="FX211" i="9"/>
  <c r="FV211" i="9"/>
  <c r="FB211" i="9"/>
  <c r="FC211" i="9" s="1"/>
  <c r="EZ211" i="9"/>
  <c r="AO211" i="9"/>
  <c r="FM211" i="9"/>
  <c r="FN211" i="9" s="1"/>
  <c r="FK211" i="9"/>
  <c r="FU212" i="9"/>
  <c r="EO211" i="9"/>
  <c r="EQ211" i="9"/>
  <c r="ER210" i="9"/>
  <c r="BC210" i="9"/>
  <c r="AI211" i="9"/>
  <c r="AM211" i="9"/>
  <c r="AV211" i="9"/>
  <c r="AL211" i="9"/>
  <c r="AB210" i="9"/>
  <c r="EC211" i="9"/>
  <c r="AZ211" i="9" s="1"/>
  <c r="EF210" i="9"/>
  <c r="EG210" i="9" s="1"/>
  <c r="BA210" i="9" s="1"/>
  <c r="AN210" i="9"/>
  <c r="ED210" i="9"/>
  <c r="W211" i="9"/>
  <c r="AA211" i="9"/>
  <c r="BR212" i="9"/>
  <c r="DU211" i="9"/>
  <c r="AY211" i="9" s="1"/>
  <c r="DT212" i="9"/>
  <c r="CM212" i="9"/>
  <c r="Z211" i="9"/>
  <c r="EB212" i="9"/>
  <c r="AN211" i="9"/>
  <c r="AJ208" i="9"/>
  <c r="AK211" i="9"/>
  <c r="DL212" i="9"/>
  <c r="EN212" i="9"/>
  <c r="AH205" i="9"/>
  <c r="DA212" i="9"/>
  <c r="DM211" i="9"/>
  <c r="AX211" i="9" s="1"/>
  <c r="Y211" i="9"/>
  <c r="CE206" i="9"/>
  <c r="CF206" i="9" s="1"/>
  <c r="CG206" i="9" s="1"/>
  <c r="EF211" i="9"/>
  <c r="EG211" i="9" s="1"/>
  <c r="BA211" i="9" s="1"/>
  <c r="ED211" i="9"/>
  <c r="AB211" i="9"/>
  <c r="CV212" i="9"/>
  <c r="BW210" i="9"/>
  <c r="BX209" i="9"/>
  <c r="BY209" i="9" s="1"/>
  <c r="AU205" i="9"/>
  <c r="V205" i="9"/>
  <c r="EL213" i="9"/>
  <c r="EM213" i="9" s="1"/>
  <c r="DI213" i="9"/>
  <c r="CX213" i="9"/>
  <c r="CS213" i="9"/>
  <c r="BK213" i="9"/>
  <c r="BL213" i="9" s="1"/>
  <c r="AT213" i="9"/>
  <c r="U213" i="9"/>
  <c r="DQ213" i="9"/>
  <c r="DJ213" i="9"/>
  <c r="DK213" i="9" s="1"/>
  <c r="CY213" i="9"/>
  <c r="CZ213" i="9" s="1"/>
  <c r="CT213" i="9"/>
  <c r="CU213" i="9" s="1"/>
  <c r="DY213" i="9"/>
  <c r="DR213" i="9"/>
  <c r="DS213" i="9" s="1"/>
  <c r="BO213" i="9"/>
  <c r="BJ214" i="9"/>
  <c r="EK213" i="9"/>
  <c r="EP213" i="9" s="1"/>
  <c r="DZ213" i="9"/>
  <c r="EA213" i="9" s="1"/>
  <c r="BP213" i="9"/>
  <c r="BQ213" i="9" s="1"/>
  <c r="DB210" i="9"/>
  <c r="DC209" i="9"/>
  <c r="DD209" i="9" s="1"/>
  <c r="CC208" i="9"/>
  <c r="CD207" i="9"/>
  <c r="BV214" i="9"/>
  <c r="CI213" i="9"/>
  <c r="CJ213" i="9" s="1"/>
  <c r="CL213" i="9" s="1"/>
  <c r="DE208" i="9"/>
  <c r="AW208" i="9" s="1"/>
  <c r="X208" i="9"/>
  <c r="FR214" i="9" l="1"/>
  <c r="FW214" i="9" s="1"/>
  <c r="EV214" i="9"/>
  <c r="FA214" i="9" s="1"/>
  <c r="FG214" i="9"/>
  <c r="FL214" i="9" s="1"/>
  <c r="FS214" i="9"/>
  <c r="FT214" i="9" s="1"/>
  <c r="EW214" i="9"/>
  <c r="EX214" i="9" s="1"/>
  <c r="FH214" i="9"/>
  <c r="FI214" i="9" s="1"/>
  <c r="FY211" i="9"/>
  <c r="AD211" i="9"/>
  <c r="BC211" i="9" s="1"/>
  <c r="AP211" i="9"/>
  <c r="FK212" i="9"/>
  <c r="FM212" i="9"/>
  <c r="FN212" i="9" s="1"/>
  <c r="FU213" i="9"/>
  <c r="AO213" i="9" s="1"/>
  <c r="AC212" i="9"/>
  <c r="BB212" i="9" s="1"/>
  <c r="FX212" i="9"/>
  <c r="FV212" i="9"/>
  <c r="AO212" i="9"/>
  <c r="FJ213" i="9"/>
  <c r="FB212" i="9"/>
  <c r="FC212" i="9" s="1"/>
  <c r="EZ212" i="9"/>
  <c r="EY213" i="9"/>
  <c r="EO212" i="9"/>
  <c r="EQ212" i="9"/>
  <c r="ER211" i="9"/>
  <c r="AA212" i="9"/>
  <c r="EE212" i="9"/>
  <c r="EC212" i="9"/>
  <c r="AZ212" i="9" s="1"/>
  <c r="DU212" i="9"/>
  <c r="AY212" i="9" s="1"/>
  <c r="AL212" i="9"/>
  <c r="Z212" i="9"/>
  <c r="AM212" i="9"/>
  <c r="CM213" i="9"/>
  <c r="EB213" i="9"/>
  <c r="EC213" i="9" s="1"/>
  <c r="AZ213" i="9" s="1"/>
  <c r="BR213" i="9"/>
  <c r="DL213" i="9"/>
  <c r="AK213" i="9" s="1"/>
  <c r="DT213" i="9"/>
  <c r="DU213" i="9" s="1"/>
  <c r="AY213" i="9" s="1"/>
  <c r="CV213" i="9"/>
  <c r="AI213" i="9" s="1"/>
  <c r="Y212" i="9"/>
  <c r="AH206" i="9"/>
  <c r="AI212" i="9"/>
  <c r="EN213" i="9"/>
  <c r="DM212" i="9"/>
  <c r="AX212" i="9" s="1"/>
  <c r="AK212" i="9"/>
  <c r="AJ209" i="9"/>
  <c r="DA213" i="9"/>
  <c r="AU206" i="9"/>
  <c r="V206" i="9"/>
  <c r="CC209" i="9"/>
  <c r="CD208" i="9"/>
  <c r="DB211" i="9"/>
  <c r="DC210" i="9"/>
  <c r="DD210" i="9" s="1"/>
  <c r="CE207" i="9"/>
  <c r="CF207" i="9" s="1"/>
  <c r="CG207" i="9" s="1"/>
  <c r="DE209" i="9"/>
  <c r="AW209" i="9" s="1"/>
  <c r="X209" i="9"/>
  <c r="AV212" i="9"/>
  <c r="W212" i="9"/>
  <c r="EL214" i="9"/>
  <c r="EM214" i="9" s="1"/>
  <c r="DI214" i="9"/>
  <c r="CX214" i="9"/>
  <c r="CS214" i="9"/>
  <c r="BK214" i="9"/>
  <c r="BL214" i="9" s="1"/>
  <c r="AT214" i="9"/>
  <c r="U214" i="9"/>
  <c r="DQ214" i="9"/>
  <c r="DJ214" i="9"/>
  <c r="DK214" i="9" s="1"/>
  <c r="CY214" i="9"/>
  <c r="CZ214" i="9" s="1"/>
  <c r="CT214" i="9"/>
  <c r="CU214" i="9" s="1"/>
  <c r="DY214" i="9"/>
  <c r="DR214" i="9"/>
  <c r="DS214" i="9" s="1"/>
  <c r="DT214" i="9" s="1"/>
  <c r="BO214" i="9"/>
  <c r="BJ215" i="9"/>
  <c r="EK214" i="9"/>
  <c r="EP214" i="9" s="1"/>
  <c r="DZ214" i="9"/>
  <c r="EA214" i="9" s="1"/>
  <c r="BP214" i="9"/>
  <c r="BQ214" i="9" s="1"/>
  <c r="BW211" i="9"/>
  <c r="BX210" i="9"/>
  <c r="BY210" i="9" s="1"/>
  <c r="BV215" i="9"/>
  <c r="CI214" i="9"/>
  <c r="CJ214" i="9" s="1"/>
  <c r="CL214" i="9" s="1"/>
  <c r="EY214" i="9" l="1"/>
  <c r="EZ214" i="9" s="1"/>
  <c r="FK213" i="9"/>
  <c r="FM213" i="9"/>
  <c r="FN213" i="9" s="1"/>
  <c r="FR215" i="9"/>
  <c r="FW215" i="9" s="1"/>
  <c r="FG215" i="9"/>
  <c r="FL215" i="9" s="1"/>
  <c r="EV215" i="9"/>
  <c r="FA215" i="9" s="1"/>
  <c r="FS215" i="9"/>
  <c r="FT215" i="9" s="1"/>
  <c r="FH215" i="9"/>
  <c r="FI215" i="9" s="1"/>
  <c r="EW215" i="9"/>
  <c r="EX215" i="9" s="1"/>
  <c r="FY212" i="9"/>
  <c r="AD212" i="9"/>
  <c r="BC212" i="9" s="1"/>
  <c r="AP212" i="9"/>
  <c r="FJ214" i="9"/>
  <c r="FB213" i="9"/>
  <c r="FC213" i="9" s="1"/>
  <c r="EZ213" i="9"/>
  <c r="AC213" i="9"/>
  <c r="BB213" i="9" s="1"/>
  <c r="FX213" i="9"/>
  <c r="FV213" i="9"/>
  <c r="FU214" i="9"/>
  <c r="AO214" i="9" s="1"/>
  <c r="DM213" i="9"/>
  <c r="AX213" i="9" s="1"/>
  <c r="ER212" i="9"/>
  <c r="EO213" i="9"/>
  <c r="EQ213" i="9"/>
  <c r="AL213" i="9"/>
  <c r="EE213" i="9"/>
  <c r="AN213" i="9" s="1"/>
  <c r="AM213" i="9"/>
  <c r="AN212" i="9"/>
  <c r="AB212" i="9"/>
  <c r="EF212" i="9"/>
  <c r="EG212" i="9" s="1"/>
  <c r="BA212" i="9" s="1"/>
  <c r="ED212" i="9"/>
  <c r="Z213" i="9"/>
  <c r="AV213" i="9"/>
  <c r="Y213" i="9"/>
  <c r="AA213" i="9"/>
  <c r="W213" i="9"/>
  <c r="BR214" i="9"/>
  <c r="AH207" i="9"/>
  <c r="AL214" i="9"/>
  <c r="AJ210" i="9"/>
  <c r="DL214" i="9"/>
  <c r="CV214" i="9"/>
  <c r="AI214" i="9" s="1"/>
  <c r="EN214" i="9"/>
  <c r="CM214" i="9"/>
  <c r="EB214" i="9"/>
  <c r="AM214" i="9" s="1"/>
  <c r="DA214" i="9"/>
  <c r="CC210" i="9"/>
  <c r="CD209" i="9"/>
  <c r="AU207" i="9"/>
  <c r="V207" i="9"/>
  <c r="CE208" i="9"/>
  <c r="CF208" i="9" s="1"/>
  <c r="CG208" i="9" s="1"/>
  <c r="BV216" i="9"/>
  <c r="CI215" i="9"/>
  <c r="CJ215" i="9" s="1"/>
  <c r="CL215" i="9" s="1"/>
  <c r="DU214" i="9"/>
  <c r="AY214" i="9" s="1"/>
  <c r="Z214" i="9"/>
  <c r="DB212" i="9"/>
  <c r="DC211" i="9"/>
  <c r="DD211" i="9" s="1"/>
  <c r="BW212" i="9"/>
  <c r="BX211" i="9"/>
  <c r="BY211" i="9" s="1"/>
  <c r="EL215" i="9"/>
  <c r="EM215" i="9" s="1"/>
  <c r="DI215" i="9"/>
  <c r="CX215" i="9"/>
  <c r="CS215" i="9"/>
  <c r="BK215" i="9"/>
  <c r="BL215" i="9" s="1"/>
  <c r="AT215" i="9"/>
  <c r="U215" i="9"/>
  <c r="DQ215" i="9"/>
  <c r="DJ215" i="9"/>
  <c r="DK215" i="9" s="1"/>
  <c r="CY215" i="9"/>
  <c r="CZ215" i="9" s="1"/>
  <c r="CT215" i="9"/>
  <c r="CU215" i="9" s="1"/>
  <c r="DY215" i="9"/>
  <c r="DR215" i="9"/>
  <c r="DS215" i="9" s="1"/>
  <c r="BO215" i="9"/>
  <c r="BJ216" i="9"/>
  <c r="EK215" i="9"/>
  <c r="EP215" i="9" s="1"/>
  <c r="DZ215" i="9"/>
  <c r="EA215" i="9" s="1"/>
  <c r="BP215" i="9"/>
  <c r="BQ215" i="9" s="1"/>
  <c r="DE210" i="9"/>
  <c r="AW210" i="9" s="1"/>
  <c r="X210" i="9"/>
  <c r="FB214" i="9" l="1"/>
  <c r="FC214" i="9" s="1"/>
  <c r="EY215" i="9"/>
  <c r="EZ215" i="9" s="1"/>
  <c r="FJ215" i="9"/>
  <c r="FR216" i="9"/>
  <c r="FW216" i="9" s="1"/>
  <c r="FG216" i="9"/>
  <c r="FL216" i="9" s="1"/>
  <c r="EV216" i="9"/>
  <c r="FA216" i="9" s="1"/>
  <c r="FS216" i="9"/>
  <c r="FT216" i="9" s="1"/>
  <c r="EW216" i="9"/>
  <c r="EX216" i="9" s="1"/>
  <c r="FH216" i="9"/>
  <c r="FI216" i="9" s="1"/>
  <c r="AC214" i="9"/>
  <c r="BB214" i="9" s="1"/>
  <c r="FX214" i="9"/>
  <c r="FV214" i="9"/>
  <c r="FK214" i="9"/>
  <c r="FM214" i="9"/>
  <c r="FN214" i="9" s="1"/>
  <c r="FY213" i="9"/>
  <c r="AD213" i="9"/>
  <c r="BC213" i="9" s="1"/>
  <c r="AP213" i="9"/>
  <c r="FU215" i="9"/>
  <c r="AO215" i="9" s="1"/>
  <c r="ER213" i="9"/>
  <c r="EO214" i="9"/>
  <c r="EQ214" i="9"/>
  <c r="AV214" i="9"/>
  <c r="ED213" i="9"/>
  <c r="AB213" i="9"/>
  <c r="EF213" i="9"/>
  <c r="EG213" i="9" s="1"/>
  <c r="BA213" i="9" s="1"/>
  <c r="AA214" i="9"/>
  <c r="EC214" i="9"/>
  <c r="AZ214" i="9" s="1"/>
  <c r="EE214" i="9"/>
  <c r="BR215" i="9"/>
  <c r="DT215" i="9"/>
  <c r="Z215" i="9" s="1"/>
  <c r="DM214" i="9"/>
  <c r="AX214" i="9" s="1"/>
  <c r="Y214" i="9"/>
  <c r="AK214" i="9"/>
  <c r="AH208" i="9"/>
  <c r="EB215" i="9"/>
  <c r="CV215" i="9"/>
  <c r="AI215" i="9" s="1"/>
  <c r="EN215" i="9"/>
  <c r="W214" i="9"/>
  <c r="AJ211" i="9"/>
  <c r="DL215" i="9"/>
  <c r="CM215" i="9"/>
  <c r="DA215" i="9"/>
  <c r="CE209" i="9"/>
  <c r="CF209" i="9" s="1"/>
  <c r="CG209" i="9" s="1"/>
  <c r="DB213" i="9"/>
  <c r="DC212" i="9"/>
  <c r="DD212" i="9" s="1"/>
  <c r="AU208" i="9"/>
  <c r="V208" i="9"/>
  <c r="EL216" i="9"/>
  <c r="EM216" i="9" s="1"/>
  <c r="DI216" i="9"/>
  <c r="CX216" i="9"/>
  <c r="CS216" i="9"/>
  <c r="BK216" i="9"/>
  <c r="BL216" i="9" s="1"/>
  <c r="AT216" i="9"/>
  <c r="U216" i="9"/>
  <c r="DQ216" i="9"/>
  <c r="DJ216" i="9"/>
  <c r="DK216" i="9" s="1"/>
  <c r="CY216" i="9"/>
  <c r="CZ216" i="9" s="1"/>
  <c r="CT216" i="9"/>
  <c r="CU216" i="9" s="1"/>
  <c r="DY216" i="9"/>
  <c r="DR216" i="9"/>
  <c r="DS216" i="9" s="1"/>
  <c r="BO216" i="9"/>
  <c r="BJ217" i="9"/>
  <c r="EK216" i="9"/>
  <c r="EP216" i="9" s="1"/>
  <c r="DZ216" i="9"/>
  <c r="EA216" i="9" s="1"/>
  <c r="BP216" i="9"/>
  <c r="BQ216" i="9" s="1"/>
  <c r="BW213" i="9"/>
  <c r="BX212" i="9"/>
  <c r="BY212" i="9" s="1"/>
  <c r="DE211" i="9"/>
  <c r="AW211" i="9" s="1"/>
  <c r="X211" i="9"/>
  <c r="BV217" i="9"/>
  <c r="CI216" i="9"/>
  <c r="CJ216" i="9" s="1"/>
  <c r="CL216" i="9" s="1"/>
  <c r="CC211" i="9"/>
  <c r="CD210" i="9"/>
  <c r="FB215" i="9" l="1"/>
  <c r="FC215" i="9" s="1"/>
  <c r="FY214" i="9"/>
  <c r="AD214" i="9"/>
  <c r="BC214" i="9" s="1"/>
  <c r="AP214" i="9"/>
  <c r="FM215" i="9"/>
  <c r="FN215" i="9" s="1"/>
  <c r="FK215" i="9"/>
  <c r="FU216" i="9"/>
  <c r="AO216" i="9" s="1"/>
  <c r="FR217" i="9"/>
  <c r="FW217" i="9" s="1"/>
  <c r="FG217" i="9"/>
  <c r="FL217" i="9" s="1"/>
  <c r="EV217" i="9"/>
  <c r="FA217" i="9" s="1"/>
  <c r="FS217" i="9"/>
  <c r="FT217" i="9" s="1"/>
  <c r="FH217" i="9"/>
  <c r="FI217" i="9" s="1"/>
  <c r="EW217" i="9"/>
  <c r="EX217" i="9" s="1"/>
  <c r="EY216" i="9"/>
  <c r="FJ216" i="9"/>
  <c r="AC215" i="9"/>
  <c r="BB215" i="9" s="1"/>
  <c r="FX215" i="9"/>
  <c r="FV215" i="9"/>
  <c r="ER214" i="9"/>
  <c r="EO215" i="9"/>
  <c r="EQ215" i="9"/>
  <c r="EC215" i="9"/>
  <c r="AZ215" i="9" s="1"/>
  <c r="ED214" i="9"/>
  <c r="AN214" i="9"/>
  <c r="BR216" i="9"/>
  <c r="AA215" i="9"/>
  <c r="EF214" i="9"/>
  <c r="EG214" i="9" s="1"/>
  <c r="BA214" i="9" s="1"/>
  <c r="AL215" i="9"/>
  <c r="AB214" i="9"/>
  <c r="EB216" i="9"/>
  <c r="AM216" i="9" s="1"/>
  <c r="DU215" i="9"/>
  <c r="AY215" i="9" s="1"/>
  <c r="Y215" i="9"/>
  <c r="W215" i="9"/>
  <c r="DL216" i="9"/>
  <c r="AK216" i="9" s="1"/>
  <c r="CV216" i="9"/>
  <c r="AI216" i="9" s="1"/>
  <c r="CM216" i="9"/>
  <c r="AM215" i="9"/>
  <c r="EN216" i="9"/>
  <c r="DT216" i="9"/>
  <c r="AL216" i="9" s="1"/>
  <c r="EE215" i="9"/>
  <c r="AV215" i="9"/>
  <c r="AK215" i="9"/>
  <c r="AJ212" i="9"/>
  <c r="AH209" i="9"/>
  <c r="DM215" i="9"/>
  <c r="AX215" i="9" s="1"/>
  <c r="AU209" i="9"/>
  <c r="V209" i="9"/>
  <c r="DA216" i="9"/>
  <c r="CC212" i="9"/>
  <c r="CD211" i="9"/>
  <c r="CE210" i="9"/>
  <c r="CF210" i="9" s="1"/>
  <c r="CG210" i="9" s="1"/>
  <c r="DB214" i="9"/>
  <c r="DC213" i="9"/>
  <c r="DD213" i="9" s="1"/>
  <c r="BV218" i="9"/>
  <c r="CI217" i="9"/>
  <c r="CJ217" i="9" s="1"/>
  <c r="CL217" i="9" s="1"/>
  <c r="DE212" i="9"/>
  <c r="AW212" i="9" s="1"/>
  <c r="X212" i="9"/>
  <c r="BW214" i="9"/>
  <c r="BX213" i="9"/>
  <c r="BY213" i="9" s="1"/>
  <c r="EL217" i="9"/>
  <c r="EM217" i="9" s="1"/>
  <c r="DI217" i="9"/>
  <c r="CX217" i="9"/>
  <c r="CS217" i="9"/>
  <c r="BK217" i="9"/>
  <c r="BL217" i="9" s="1"/>
  <c r="AT217" i="9"/>
  <c r="U217" i="9"/>
  <c r="DQ217" i="9"/>
  <c r="DJ217" i="9"/>
  <c r="DK217" i="9" s="1"/>
  <c r="CY217" i="9"/>
  <c r="CZ217" i="9" s="1"/>
  <c r="CT217" i="9"/>
  <c r="CU217" i="9" s="1"/>
  <c r="DY217" i="9"/>
  <c r="DR217" i="9"/>
  <c r="DS217" i="9" s="1"/>
  <c r="BO217" i="9"/>
  <c r="BJ218" i="9"/>
  <c r="EK217" i="9"/>
  <c r="EP217" i="9" s="1"/>
  <c r="DZ217" i="9"/>
  <c r="EA217" i="9" s="1"/>
  <c r="BP217" i="9"/>
  <c r="BQ217" i="9" s="1"/>
  <c r="FU217" i="9" l="1"/>
  <c r="AO217" i="9" s="1"/>
  <c r="FY215" i="9"/>
  <c r="AD215" i="9"/>
  <c r="AP215" i="9"/>
  <c r="FM216" i="9"/>
  <c r="FN216" i="9" s="1"/>
  <c r="FK216" i="9"/>
  <c r="FJ217" i="9"/>
  <c r="FR218" i="9"/>
  <c r="FW218" i="9" s="1"/>
  <c r="EV218" i="9"/>
  <c r="FA218" i="9" s="1"/>
  <c r="FG218" i="9"/>
  <c r="FL218" i="9" s="1"/>
  <c r="FS218" i="9"/>
  <c r="FT218" i="9" s="1"/>
  <c r="FH218" i="9"/>
  <c r="FI218" i="9" s="1"/>
  <c r="EW218" i="9"/>
  <c r="EX218" i="9" s="1"/>
  <c r="EZ216" i="9"/>
  <c r="FB216" i="9"/>
  <c r="FC216" i="9" s="1"/>
  <c r="AC216" i="9"/>
  <c r="BB216" i="9" s="1"/>
  <c r="FX216" i="9"/>
  <c r="FV216" i="9"/>
  <c r="EY217" i="9"/>
  <c r="EO216" i="9"/>
  <c r="EQ216" i="9"/>
  <c r="ER215" i="9"/>
  <c r="BC215" i="9"/>
  <c r="AN215" i="9"/>
  <c r="ED215" i="9"/>
  <c r="Y216" i="9"/>
  <c r="EF215" i="9"/>
  <c r="EG215" i="9" s="1"/>
  <c r="BA215" i="9" s="1"/>
  <c r="DM216" i="9"/>
  <c r="AX216" i="9" s="1"/>
  <c r="EE216" i="9"/>
  <c r="DU216" i="9"/>
  <c r="AY216" i="9" s="1"/>
  <c r="AA216" i="9"/>
  <c r="EC216" i="9"/>
  <c r="AZ216" i="9" s="1"/>
  <c r="Z216" i="9"/>
  <c r="W216" i="9"/>
  <c r="AB215" i="9"/>
  <c r="AV216" i="9"/>
  <c r="BR217" i="9"/>
  <c r="DT217" i="9"/>
  <c r="AL217" i="9" s="1"/>
  <c r="CM217" i="9"/>
  <c r="EB217" i="9"/>
  <c r="EE217" i="9" s="1"/>
  <c r="AJ213" i="9"/>
  <c r="EN217" i="9"/>
  <c r="AH210" i="9"/>
  <c r="AU210" i="9"/>
  <c r="V210" i="9"/>
  <c r="DA217" i="9"/>
  <c r="EL218" i="9"/>
  <c r="EM218" i="9" s="1"/>
  <c r="DI218" i="9"/>
  <c r="CX218" i="9"/>
  <c r="CS218" i="9"/>
  <c r="BK218" i="9"/>
  <c r="BL218" i="9" s="1"/>
  <c r="AT218" i="9"/>
  <c r="U218" i="9"/>
  <c r="DQ218" i="9"/>
  <c r="DJ218" i="9"/>
  <c r="DK218" i="9" s="1"/>
  <c r="CY218" i="9"/>
  <c r="CZ218" i="9" s="1"/>
  <c r="CT218" i="9"/>
  <c r="CU218" i="9" s="1"/>
  <c r="DY218" i="9"/>
  <c r="DR218" i="9"/>
  <c r="DS218" i="9" s="1"/>
  <c r="BO218" i="9"/>
  <c r="BJ219" i="9"/>
  <c r="EK218" i="9"/>
  <c r="EP218" i="9" s="1"/>
  <c r="DZ218" i="9"/>
  <c r="EA218" i="9" s="1"/>
  <c r="BP218" i="9"/>
  <c r="BQ218" i="9" s="1"/>
  <c r="BV219" i="9"/>
  <c r="CI218" i="9"/>
  <c r="CJ218" i="9" s="1"/>
  <c r="CL218" i="9" s="1"/>
  <c r="CC213" i="9"/>
  <c r="CD212" i="9"/>
  <c r="DL217" i="9"/>
  <c r="DB215" i="9"/>
  <c r="DC214" i="9"/>
  <c r="DD214" i="9" s="1"/>
  <c r="BW215" i="9"/>
  <c r="BX214" i="9"/>
  <c r="BY214" i="9" s="1"/>
  <c r="CE211" i="9"/>
  <c r="CF211" i="9" s="1"/>
  <c r="CG211" i="9" s="1"/>
  <c r="DE213" i="9"/>
  <c r="AW213" i="9" s="1"/>
  <c r="X213" i="9"/>
  <c r="CV217" i="9"/>
  <c r="FX217" i="9" l="1"/>
  <c r="FY217" i="9" s="1"/>
  <c r="AC217" i="9"/>
  <c r="FV217" i="9"/>
  <c r="FJ218" i="9"/>
  <c r="FM218" i="9" s="1"/>
  <c r="FN218" i="9" s="1"/>
  <c r="FY216" i="9"/>
  <c r="AD216" i="9"/>
  <c r="BC216" i="9" s="1"/>
  <c r="AP216" i="9"/>
  <c r="AD217" i="9"/>
  <c r="EY218" i="9"/>
  <c r="FR219" i="9"/>
  <c r="FW219" i="9" s="1"/>
  <c r="EV219" i="9"/>
  <c r="FA219" i="9" s="1"/>
  <c r="FG219" i="9"/>
  <c r="FL219" i="9" s="1"/>
  <c r="FS219" i="9"/>
  <c r="FT219" i="9" s="1"/>
  <c r="FH219" i="9"/>
  <c r="FI219" i="9" s="1"/>
  <c r="EW219" i="9"/>
  <c r="EX219" i="9" s="1"/>
  <c r="FB217" i="9"/>
  <c r="FC217" i="9" s="1"/>
  <c r="EZ217" i="9"/>
  <c r="FM217" i="9"/>
  <c r="FN217" i="9" s="1"/>
  <c r="FK217" i="9"/>
  <c r="FU218" i="9"/>
  <c r="EO217" i="9"/>
  <c r="EQ217" i="9"/>
  <c r="BB217" i="9"/>
  <c r="ER216" i="9"/>
  <c r="Z217" i="9"/>
  <c r="ED216" i="9"/>
  <c r="EF216" i="9"/>
  <c r="EG216" i="9" s="1"/>
  <c r="BA216" i="9" s="1"/>
  <c r="AB216" i="9"/>
  <c r="AN216" i="9"/>
  <c r="DU217" i="9"/>
  <c r="AY217" i="9" s="1"/>
  <c r="AA217" i="9"/>
  <c r="AM217" i="9"/>
  <c r="EB218" i="9"/>
  <c r="EC218" i="9" s="1"/>
  <c r="AZ218" i="9" s="1"/>
  <c r="DT218" i="9"/>
  <c r="AL218" i="9" s="1"/>
  <c r="BR218" i="9"/>
  <c r="EC217" i="9"/>
  <c r="AZ217" i="9" s="1"/>
  <c r="CV218" i="9"/>
  <c r="CM218" i="9"/>
  <c r="AI217" i="9"/>
  <c r="AK217" i="9"/>
  <c r="AH211" i="9"/>
  <c r="AJ214" i="9"/>
  <c r="AN217" i="9"/>
  <c r="DL218" i="9"/>
  <c r="EN218" i="9"/>
  <c r="DA218" i="9"/>
  <c r="DB216" i="9"/>
  <c r="DC215" i="9"/>
  <c r="DD215" i="9" s="1"/>
  <c r="DE214" i="9"/>
  <c r="AW214" i="9" s="1"/>
  <c r="X214" i="9"/>
  <c r="CC214" i="9"/>
  <c r="CD213" i="9"/>
  <c r="AU211" i="9"/>
  <c r="V211" i="9"/>
  <c r="EF217" i="9"/>
  <c r="EG217" i="9" s="1"/>
  <c r="BA217" i="9" s="1"/>
  <c r="ED217" i="9"/>
  <c r="AB217" i="9"/>
  <c r="AV217" i="9"/>
  <c r="W217" i="9"/>
  <c r="CE212" i="9"/>
  <c r="CF212" i="9" s="1"/>
  <c r="CG212" i="9" s="1"/>
  <c r="BW216" i="9"/>
  <c r="BX215" i="9"/>
  <c r="BY215" i="9" s="1"/>
  <c r="DM217" i="9"/>
  <c r="AX217" i="9" s="1"/>
  <c r="Y217" i="9"/>
  <c r="BV220" i="9"/>
  <c r="CI219" i="9"/>
  <c r="CJ219" i="9" s="1"/>
  <c r="CL219" i="9" s="1"/>
  <c r="EL219" i="9"/>
  <c r="EM219" i="9" s="1"/>
  <c r="DI219" i="9"/>
  <c r="CX219" i="9"/>
  <c r="CS219" i="9"/>
  <c r="BK219" i="9"/>
  <c r="BL219" i="9" s="1"/>
  <c r="AT219" i="9"/>
  <c r="U219" i="9"/>
  <c r="DQ219" i="9"/>
  <c r="DJ219" i="9"/>
  <c r="DK219" i="9" s="1"/>
  <c r="CY219" i="9"/>
  <c r="CZ219" i="9" s="1"/>
  <c r="CT219" i="9"/>
  <c r="CU219" i="9" s="1"/>
  <c r="DY219" i="9"/>
  <c r="DR219" i="9"/>
  <c r="DS219" i="9" s="1"/>
  <c r="DT219" i="9" s="1"/>
  <c r="BO219" i="9"/>
  <c r="BJ220" i="9"/>
  <c r="EK219" i="9"/>
  <c r="EP219" i="9" s="1"/>
  <c r="DZ219" i="9"/>
  <c r="EA219" i="9" s="1"/>
  <c r="BP219" i="9"/>
  <c r="BQ219" i="9" s="1"/>
  <c r="FK218" i="9" l="1"/>
  <c r="AP217" i="9"/>
  <c r="FJ219" i="9"/>
  <c r="FM219" i="9" s="1"/>
  <c r="FN219" i="9" s="1"/>
  <c r="AC218" i="9"/>
  <c r="FX218" i="9"/>
  <c r="FV218" i="9"/>
  <c r="FB218" i="9"/>
  <c r="FC218" i="9" s="1"/>
  <c r="EZ218" i="9"/>
  <c r="AO218" i="9"/>
  <c r="EY219" i="9"/>
  <c r="FR220" i="9"/>
  <c r="FW220" i="9" s="1"/>
  <c r="FG220" i="9"/>
  <c r="FL220" i="9" s="1"/>
  <c r="EV220" i="9"/>
  <c r="FA220" i="9" s="1"/>
  <c r="FS220" i="9"/>
  <c r="FT220" i="9" s="1"/>
  <c r="EW220" i="9"/>
  <c r="EX220" i="9" s="1"/>
  <c r="FH220" i="9"/>
  <c r="FI220" i="9" s="1"/>
  <c r="FU219" i="9"/>
  <c r="EO218" i="9"/>
  <c r="EQ218" i="9"/>
  <c r="BB218" i="9"/>
  <c r="BC217" i="9"/>
  <c r="ER217" i="9"/>
  <c r="DU218" i="9"/>
  <c r="AY218" i="9" s="1"/>
  <c r="EE218" i="9"/>
  <c r="AI218" i="9"/>
  <c r="DM218" i="9"/>
  <c r="AX218" i="9" s="1"/>
  <c r="Y218" i="9"/>
  <c r="Z218" i="9"/>
  <c r="AV218" i="9"/>
  <c r="AM218" i="9"/>
  <c r="AA218" i="9"/>
  <c r="W218" i="9"/>
  <c r="AL219" i="9"/>
  <c r="AH212" i="9"/>
  <c r="EB219" i="9"/>
  <c r="AA219" i="9" s="1"/>
  <c r="AJ215" i="9"/>
  <c r="AK218" i="9"/>
  <c r="BR219" i="9"/>
  <c r="DL219" i="9"/>
  <c r="EN219" i="9"/>
  <c r="DA219" i="9"/>
  <c r="CV219" i="9"/>
  <c r="AU212" i="9"/>
  <c r="V212" i="9"/>
  <c r="DB217" i="9"/>
  <c r="DC216" i="9"/>
  <c r="DD216" i="9" s="1"/>
  <c r="DU219" i="9"/>
  <c r="AY219" i="9" s="1"/>
  <c r="Z219" i="9"/>
  <c r="DY220" i="9"/>
  <c r="DR220" i="9"/>
  <c r="DS220" i="9" s="1"/>
  <c r="BJ221" i="9"/>
  <c r="EK220" i="9"/>
  <c r="EP220" i="9" s="1"/>
  <c r="DZ220" i="9"/>
  <c r="EA220" i="9" s="1"/>
  <c r="EL220" i="9"/>
  <c r="EM220" i="9" s="1"/>
  <c r="CS220" i="9"/>
  <c r="BK220" i="9"/>
  <c r="BL220" i="9" s="1"/>
  <c r="AT220" i="9"/>
  <c r="U220" i="9"/>
  <c r="DQ220" i="9"/>
  <c r="CT220" i="9"/>
  <c r="CU220" i="9" s="1"/>
  <c r="DI220" i="9"/>
  <c r="CX220" i="9"/>
  <c r="BO220" i="9"/>
  <c r="DJ220" i="9"/>
  <c r="DK220" i="9" s="1"/>
  <c r="CY220" i="9"/>
  <c r="CZ220" i="9" s="1"/>
  <c r="BP220" i="9"/>
  <c r="BQ220" i="9" s="1"/>
  <c r="BV221" i="9"/>
  <c r="CI220" i="9"/>
  <c r="CJ220" i="9" s="1"/>
  <c r="CL220" i="9" s="1"/>
  <c r="BW217" i="9"/>
  <c r="BX216" i="9"/>
  <c r="BY216" i="9" s="1"/>
  <c r="CC215" i="9"/>
  <c r="CD214" i="9"/>
  <c r="DE215" i="9"/>
  <c r="AW215" i="9" s="1"/>
  <c r="X215" i="9"/>
  <c r="CE213" i="9"/>
  <c r="CF213" i="9" s="1"/>
  <c r="CG213" i="9" s="1"/>
  <c r="CM219" i="9"/>
  <c r="FK219" i="9" l="1"/>
  <c r="EY220" i="9"/>
  <c r="EZ220" i="9" s="1"/>
  <c r="FR221" i="9"/>
  <c r="FW221" i="9" s="1"/>
  <c r="FG221" i="9"/>
  <c r="FL221" i="9" s="1"/>
  <c r="EV221" i="9"/>
  <c r="FA221" i="9" s="1"/>
  <c r="FS221" i="9"/>
  <c r="FT221" i="9" s="1"/>
  <c r="FH221" i="9"/>
  <c r="FI221" i="9" s="1"/>
  <c r="EW221" i="9"/>
  <c r="EX221" i="9" s="1"/>
  <c r="AC219" i="9"/>
  <c r="BB219" i="9" s="1"/>
  <c r="FX219" i="9"/>
  <c r="FV219" i="9"/>
  <c r="FY218" i="9"/>
  <c r="AD218" i="9"/>
  <c r="BC218" i="9" s="1"/>
  <c r="AP218" i="9"/>
  <c r="FJ220" i="9"/>
  <c r="EZ219" i="9"/>
  <c r="FB219" i="9"/>
  <c r="FC219" i="9" s="1"/>
  <c r="FU220" i="9"/>
  <c r="AO220" i="9" s="1"/>
  <c r="AO219" i="9"/>
  <c r="EE219" i="9"/>
  <c r="AN219" i="9" s="1"/>
  <c r="AN218" i="9"/>
  <c r="ER218" i="9"/>
  <c r="EO219" i="9"/>
  <c r="EQ219" i="9"/>
  <c r="EF218" i="9"/>
  <c r="EG218" i="9" s="1"/>
  <c r="BA218" i="9" s="1"/>
  <c r="ED218" i="9"/>
  <c r="AB218" i="9"/>
  <c r="DM219" i="9"/>
  <c r="AX219" i="9" s="1"/>
  <c r="AM219" i="9"/>
  <c r="EC219" i="9"/>
  <c r="AZ219" i="9" s="1"/>
  <c r="AK219" i="9"/>
  <c r="Y219" i="9"/>
  <c r="AI219" i="9"/>
  <c r="AJ216" i="9"/>
  <c r="AH213" i="9"/>
  <c r="DL220" i="9"/>
  <c r="AK220" i="9" s="1"/>
  <c r="CV220" i="9"/>
  <c r="AI220" i="9" s="1"/>
  <c r="DA220" i="9"/>
  <c r="AU213" i="9"/>
  <c r="V213" i="9"/>
  <c r="DT220" i="9"/>
  <c r="BV222" i="9"/>
  <c r="CI221" i="9"/>
  <c r="CJ221" i="9" s="1"/>
  <c r="CL221" i="9" s="1"/>
  <c r="CC216" i="9"/>
  <c r="CD215" i="9"/>
  <c r="DB218" i="9"/>
  <c r="DC217" i="9"/>
  <c r="DD217" i="9" s="1"/>
  <c r="DY221" i="9"/>
  <c r="DR221" i="9"/>
  <c r="DS221" i="9" s="1"/>
  <c r="BO221" i="9"/>
  <c r="BJ222" i="9"/>
  <c r="EK221" i="9"/>
  <c r="EP221" i="9" s="1"/>
  <c r="DZ221" i="9"/>
  <c r="EA221" i="9" s="1"/>
  <c r="BP221" i="9"/>
  <c r="BQ221" i="9" s="1"/>
  <c r="EL221" i="9"/>
  <c r="EM221" i="9" s="1"/>
  <c r="CS221" i="9"/>
  <c r="DQ221" i="9"/>
  <c r="CT221" i="9"/>
  <c r="CU221" i="9" s="1"/>
  <c r="DI221" i="9"/>
  <c r="CX221" i="9"/>
  <c r="BK221" i="9"/>
  <c r="BL221" i="9" s="1"/>
  <c r="AT221" i="9"/>
  <c r="U221" i="9"/>
  <c r="DJ221" i="9"/>
  <c r="DK221" i="9" s="1"/>
  <c r="CY221" i="9"/>
  <c r="CZ221" i="9" s="1"/>
  <c r="DE216" i="9"/>
  <c r="AW216" i="9" s="1"/>
  <c r="X216" i="9"/>
  <c r="EN220" i="9"/>
  <c r="CE214" i="9"/>
  <c r="CF214" i="9" s="1"/>
  <c r="CG214" i="9" s="1"/>
  <c r="BW218" i="9"/>
  <c r="BX217" i="9"/>
  <c r="BY217" i="9" s="1"/>
  <c r="AV219" i="9"/>
  <c r="W219" i="9"/>
  <c r="CM220" i="9"/>
  <c r="BR220" i="9"/>
  <c r="EB220" i="9"/>
  <c r="FB220" i="9" l="1"/>
  <c r="FC220" i="9" s="1"/>
  <c r="FY219" i="9"/>
  <c r="AD219" i="9"/>
  <c r="BC219" i="9" s="1"/>
  <c r="AP219" i="9"/>
  <c r="EY221" i="9"/>
  <c r="FR222" i="9"/>
  <c r="FW222" i="9" s="1"/>
  <c r="EV222" i="9"/>
  <c r="FA222" i="9" s="1"/>
  <c r="FG222" i="9"/>
  <c r="FL222" i="9" s="1"/>
  <c r="FS222" i="9"/>
  <c r="FT222" i="9" s="1"/>
  <c r="FH222" i="9"/>
  <c r="FI222" i="9" s="1"/>
  <c r="EW222" i="9"/>
  <c r="EX222" i="9" s="1"/>
  <c r="FM220" i="9"/>
  <c r="FN220" i="9" s="1"/>
  <c r="FK220" i="9"/>
  <c r="AC220" i="9"/>
  <c r="BB220" i="9" s="1"/>
  <c r="FX220" i="9"/>
  <c r="FV220" i="9"/>
  <c r="FJ221" i="9"/>
  <c r="FU221" i="9"/>
  <c r="AO221" i="9" s="1"/>
  <c r="EF219" i="9"/>
  <c r="EG219" i="9" s="1"/>
  <c r="BA219" i="9" s="1"/>
  <c r="ED219" i="9"/>
  <c r="AB219" i="9"/>
  <c r="EO220" i="9"/>
  <c r="EQ220" i="9"/>
  <c r="ER219" i="9"/>
  <c r="Y220" i="9"/>
  <c r="W220" i="9"/>
  <c r="DM220" i="9"/>
  <c r="AX220" i="9" s="1"/>
  <c r="AH214" i="9"/>
  <c r="AL220" i="9"/>
  <c r="AV220" i="9"/>
  <c r="AM220" i="9"/>
  <c r="AJ217" i="9"/>
  <c r="DL221" i="9"/>
  <c r="CM221" i="9"/>
  <c r="DA221" i="9"/>
  <c r="AU214" i="9"/>
  <c r="V214" i="9"/>
  <c r="CV221" i="9"/>
  <c r="AI221" i="9" s="1"/>
  <c r="EC220" i="9"/>
  <c r="AZ220" i="9" s="1"/>
  <c r="EE220" i="9"/>
  <c r="AA220" i="9"/>
  <c r="DE217" i="9"/>
  <c r="AW217" i="9" s="1"/>
  <c r="X217" i="9"/>
  <c r="CE215" i="9"/>
  <c r="CF215" i="9" s="1"/>
  <c r="CG215" i="9" s="1"/>
  <c r="BV223" i="9"/>
  <c r="CI222" i="9"/>
  <c r="CJ222" i="9" s="1"/>
  <c r="CL222" i="9" s="1"/>
  <c r="EN221" i="9"/>
  <c r="Z220" i="9"/>
  <c r="DU220" i="9"/>
  <c r="AY220" i="9" s="1"/>
  <c r="EB221" i="9"/>
  <c r="AM221" i="9" s="1"/>
  <c r="DT221" i="9"/>
  <c r="BW219" i="9"/>
  <c r="BX218" i="9"/>
  <c r="BY218" i="9" s="1"/>
  <c r="DY222" i="9"/>
  <c r="DR222" i="9"/>
  <c r="DS222" i="9" s="1"/>
  <c r="BO222" i="9"/>
  <c r="BJ223" i="9"/>
  <c r="EK222" i="9"/>
  <c r="EP222" i="9" s="1"/>
  <c r="DZ222" i="9"/>
  <c r="EA222" i="9" s="1"/>
  <c r="BP222" i="9"/>
  <c r="BQ222" i="9" s="1"/>
  <c r="EL222" i="9"/>
  <c r="EM222" i="9" s="1"/>
  <c r="CS222" i="9"/>
  <c r="DQ222" i="9"/>
  <c r="CT222" i="9"/>
  <c r="CU222" i="9" s="1"/>
  <c r="DI222" i="9"/>
  <c r="CX222" i="9"/>
  <c r="BK222" i="9"/>
  <c r="BL222" i="9" s="1"/>
  <c r="AT222" i="9"/>
  <c r="U222" i="9"/>
  <c r="DJ222" i="9"/>
  <c r="DK222" i="9" s="1"/>
  <c r="CY222" i="9"/>
  <c r="CZ222" i="9" s="1"/>
  <c r="DB219" i="9"/>
  <c r="DC218" i="9"/>
  <c r="DD218" i="9" s="1"/>
  <c r="CC217" i="9"/>
  <c r="CD216" i="9"/>
  <c r="BR221" i="9"/>
  <c r="FJ222" i="9" l="1"/>
  <c r="FK222" i="9" s="1"/>
  <c r="FM221" i="9"/>
  <c r="FN221" i="9" s="1"/>
  <c r="FK221" i="9"/>
  <c r="AC221" i="9"/>
  <c r="BB221" i="9" s="1"/>
  <c r="FX221" i="9"/>
  <c r="FV221" i="9"/>
  <c r="FR223" i="9"/>
  <c r="FW223" i="9" s="1"/>
  <c r="EV223" i="9"/>
  <c r="FA223" i="9" s="1"/>
  <c r="FG223" i="9"/>
  <c r="FL223" i="9" s="1"/>
  <c r="FS223" i="9"/>
  <c r="FT223" i="9" s="1"/>
  <c r="EW223" i="9"/>
  <c r="EX223" i="9" s="1"/>
  <c r="FH223" i="9"/>
  <c r="FI223" i="9" s="1"/>
  <c r="FY220" i="9"/>
  <c r="AD220" i="9"/>
  <c r="BC220" i="9" s="1"/>
  <c r="AP220" i="9"/>
  <c r="EZ221" i="9"/>
  <c r="FB221" i="9"/>
  <c r="FC221" i="9" s="1"/>
  <c r="EY222" i="9"/>
  <c r="FU222" i="9"/>
  <c r="AO222" i="9" s="1"/>
  <c r="ER220" i="9"/>
  <c r="EO221" i="9"/>
  <c r="EQ221" i="9"/>
  <c r="EN222" i="9"/>
  <c r="AH215" i="9"/>
  <c r="AN220" i="9"/>
  <c r="CM222" i="9"/>
  <c r="CV222" i="9"/>
  <c r="AI222" i="9" s="1"/>
  <c r="EB222" i="9"/>
  <c r="AK221" i="9"/>
  <c r="AL221" i="9"/>
  <c r="AJ218" i="9"/>
  <c r="DL222" i="9"/>
  <c r="DA222" i="9"/>
  <c r="CC218" i="9"/>
  <c r="CD217" i="9"/>
  <c r="DM221" i="9"/>
  <c r="AX221" i="9" s="1"/>
  <c r="Y221" i="9"/>
  <c r="BR222" i="9"/>
  <c r="EC221" i="9"/>
  <c r="AZ221" i="9" s="1"/>
  <c r="AA221" i="9"/>
  <c r="EE221" i="9"/>
  <c r="AU215" i="9"/>
  <c r="V215" i="9"/>
  <c r="AV221" i="9"/>
  <c r="W221" i="9"/>
  <c r="CE216" i="9"/>
  <c r="CF216" i="9" s="1"/>
  <c r="CG216" i="9" s="1"/>
  <c r="DB220" i="9"/>
  <c r="DC219" i="9"/>
  <c r="DD219" i="9" s="1"/>
  <c r="Z221" i="9"/>
  <c r="DU221" i="9"/>
  <c r="AY221" i="9" s="1"/>
  <c r="BV224" i="9"/>
  <c r="CI223" i="9"/>
  <c r="CJ223" i="9" s="1"/>
  <c r="CL223" i="9" s="1"/>
  <c r="DT222" i="9"/>
  <c r="DE218" i="9"/>
  <c r="AW218" i="9" s="1"/>
  <c r="X218" i="9"/>
  <c r="EL223" i="9"/>
  <c r="EM223" i="9" s="1"/>
  <c r="DI223" i="9"/>
  <c r="DQ223" i="9"/>
  <c r="DJ223" i="9"/>
  <c r="DK223" i="9" s="1"/>
  <c r="CY223" i="9"/>
  <c r="CZ223" i="9" s="1"/>
  <c r="CT223" i="9"/>
  <c r="CU223" i="9" s="1"/>
  <c r="DY223" i="9"/>
  <c r="DR223" i="9"/>
  <c r="DS223" i="9" s="1"/>
  <c r="BO223" i="9"/>
  <c r="BJ224" i="9"/>
  <c r="EK223" i="9"/>
  <c r="EP223" i="9" s="1"/>
  <c r="DZ223" i="9"/>
  <c r="EA223" i="9" s="1"/>
  <c r="BP223" i="9"/>
  <c r="BQ223" i="9" s="1"/>
  <c r="CS223" i="9"/>
  <c r="CX223" i="9"/>
  <c r="AT223" i="9"/>
  <c r="U223" i="9"/>
  <c r="BK223" i="9"/>
  <c r="BL223" i="9" s="1"/>
  <c r="BW220" i="9"/>
  <c r="BX219" i="9"/>
  <c r="BY219" i="9" s="1"/>
  <c r="ED220" i="9"/>
  <c r="EF220" i="9"/>
  <c r="EG220" i="9" s="1"/>
  <c r="BA220" i="9" s="1"/>
  <c r="AB220" i="9"/>
  <c r="FM222" i="9" l="1"/>
  <c r="FN222" i="9" s="1"/>
  <c r="FU223" i="9"/>
  <c r="FX223" i="9" s="1"/>
  <c r="AP223" i="9" s="1"/>
  <c r="FB222" i="9"/>
  <c r="FC222" i="9" s="1"/>
  <c r="EZ222" i="9"/>
  <c r="AC222" i="9"/>
  <c r="FX222" i="9"/>
  <c r="FV222" i="9"/>
  <c r="FY221" i="9"/>
  <c r="AD221" i="9"/>
  <c r="BC221" i="9" s="1"/>
  <c r="AP221" i="9"/>
  <c r="EY223" i="9"/>
  <c r="FR224" i="9"/>
  <c r="FW224" i="9" s="1"/>
  <c r="FG224" i="9"/>
  <c r="FL224" i="9" s="1"/>
  <c r="EV224" i="9"/>
  <c r="FA224" i="9" s="1"/>
  <c r="FS224" i="9"/>
  <c r="FT224" i="9" s="1"/>
  <c r="EW224" i="9"/>
  <c r="EX224" i="9" s="1"/>
  <c r="FH224" i="9"/>
  <c r="FI224" i="9" s="1"/>
  <c r="FJ223" i="9"/>
  <c r="EO222" i="9"/>
  <c r="EQ222" i="9"/>
  <c r="BB222" i="9"/>
  <c r="ER221" i="9"/>
  <c r="EC222" i="9"/>
  <c r="AZ222" i="9" s="1"/>
  <c r="CV223" i="9"/>
  <c r="AV223" i="9" s="1"/>
  <c r="EE222" i="9"/>
  <c r="EF222" i="9" s="1"/>
  <c r="EG222" i="9" s="1"/>
  <c r="BA222" i="9" s="1"/>
  <c r="Y222" i="9"/>
  <c r="AA222" i="9"/>
  <c r="W222" i="9"/>
  <c r="AJ219" i="9"/>
  <c r="DM222" i="9"/>
  <c r="AX222" i="9" s="1"/>
  <c r="AK222" i="9"/>
  <c r="AN221" i="9"/>
  <c r="AL222" i="9"/>
  <c r="AM222" i="9"/>
  <c r="AH216" i="9"/>
  <c r="AV222" i="9"/>
  <c r="DA223" i="9"/>
  <c r="EB223" i="9"/>
  <c r="AU216" i="9"/>
  <c r="V216" i="9"/>
  <c r="BW221" i="9"/>
  <c r="BX220" i="9"/>
  <c r="BY220" i="9" s="1"/>
  <c r="EL224" i="9"/>
  <c r="EM224" i="9" s="1"/>
  <c r="DI224" i="9"/>
  <c r="CX224" i="9"/>
  <c r="CS224" i="9"/>
  <c r="BK224" i="9"/>
  <c r="BL224" i="9" s="1"/>
  <c r="AT224" i="9"/>
  <c r="U224" i="9"/>
  <c r="DQ224" i="9"/>
  <c r="DJ224" i="9"/>
  <c r="DK224" i="9" s="1"/>
  <c r="CY224" i="9"/>
  <c r="CZ224" i="9" s="1"/>
  <c r="CT224" i="9"/>
  <c r="CU224" i="9" s="1"/>
  <c r="DY224" i="9"/>
  <c r="DR224" i="9"/>
  <c r="DS224" i="9" s="1"/>
  <c r="BO224" i="9"/>
  <c r="BJ225" i="9"/>
  <c r="EK224" i="9"/>
  <c r="EP224" i="9" s="1"/>
  <c r="DZ224" i="9"/>
  <c r="EA224" i="9" s="1"/>
  <c r="BP224" i="9"/>
  <c r="BQ224" i="9" s="1"/>
  <c r="Z222" i="9"/>
  <c r="DU222" i="9"/>
  <c r="AY222" i="9" s="1"/>
  <c r="ED221" i="9"/>
  <c r="AB221" i="9"/>
  <c r="EF221" i="9"/>
  <c r="EG221" i="9" s="1"/>
  <c r="BA221" i="9" s="1"/>
  <c r="CE217" i="9"/>
  <c r="CF217" i="9" s="1"/>
  <c r="CG217" i="9" s="1"/>
  <c r="DL223" i="9"/>
  <c r="BV225" i="9"/>
  <c r="CI224" i="9"/>
  <c r="CJ224" i="9" s="1"/>
  <c r="CL224" i="9" s="1"/>
  <c r="DB221" i="9"/>
  <c r="DC220" i="9"/>
  <c r="DD220" i="9" s="1"/>
  <c r="DE219" i="9"/>
  <c r="AW219" i="9" s="1"/>
  <c r="X219" i="9"/>
  <c r="BR223" i="9"/>
  <c r="DT223" i="9"/>
  <c r="AL223" i="9" s="1"/>
  <c r="CC219" i="9"/>
  <c r="CD218" i="9"/>
  <c r="EN223" i="9"/>
  <c r="CM223" i="9"/>
  <c r="AO223" i="9" l="1"/>
  <c r="FV223" i="9"/>
  <c r="AC223" i="9"/>
  <c r="FR225" i="9"/>
  <c r="FW225" i="9" s="1"/>
  <c r="FG225" i="9"/>
  <c r="FL225" i="9" s="1"/>
  <c r="EV225" i="9"/>
  <c r="FA225" i="9" s="1"/>
  <c r="FS225" i="9"/>
  <c r="FT225" i="9" s="1"/>
  <c r="FH225" i="9"/>
  <c r="FI225" i="9" s="1"/>
  <c r="EW225" i="9"/>
  <c r="EX225" i="9" s="1"/>
  <c r="FB223" i="9"/>
  <c r="FC223" i="9" s="1"/>
  <c r="EZ223" i="9"/>
  <c r="EY224" i="9"/>
  <c r="FJ224" i="9"/>
  <c r="FM223" i="9"/>
  <c r="FN223" i="9" s="1"/>
  <c r="FK223" i="9"/>
  <c r="FY223" i="9"/>
  <c r="AD223" i="9"/>
  <c r="FY222" i="9"/>
  <c r="AD222" i="9"/>
  <c r="BC222" i="9" s="1"/>
  <c r="AP222" i="9"/>
  <c r="FU224" i="9"/>
  <c r="AO224" i="9" s="1"/>
  <c r="AN222" i="9"/>
  <c r="ED222" i="9"/>
  <c r="AB222" i="9"/>
  <c r="EO223" i="9"/>
  <c r="EQ223" i="9"/>
  <c r="BB223" i="9"/>
  <c r="ER222" i="9"/>
  <c r="W223" i="9"/>
  <c r="AI223" i="9"/>
  <c r="EN224" i="9"/>
  <c r="EB224" i="9"/>
  <c r="AM224" i="9" s="1"/>
  <c r="DT224" i="9"/>
  <c r="Z224" i="9" s="1"/>
  <c r="CM224" i="9"/>
  <c r="BR224" i="9"/>
  <c r="AM223" i="9"/>
  <c r="CV224" i="9"/>
  <c r="AI224" i="9" s="1"/>
  <c r="DL224" i="9"/>
  <c r="AK224" i="9" s="1"/>
  <c r="AJ220" i="9"/>
  <c r="AK223" i="9"/>
  <c r="AH217" i="9"/>
  <c r="AU217" i="9"/>
  <c r="V217" i="9"/>
  <c r="DA224" i="9"/>
  <c r="CC220" i="9"/>
  <c r="CD219" i="9"/>
  <c r="CE218" i="9"/>
  <c r="CF218" i="9" s="1"/>
  <c r="CG218" i="9" s="1"/>
  <c r="BV226" i="9"/>
  <c r="CI225" i="9"/>
  <c r="CJ225" i="9" s="1"/>
  <c r="CL225" i="9" s="1"/>
  <c r="EE223" i="9"/>
  <c r="EC223" i="9"/>
  <c r="AZ223" i="9" s="1"/>
  <c r="AA223" i="9"/>
  <c r="EL225" i="9"/>
  <c r="EM225" i="9" s="1"/>
  <c r="DI225" i="9"/>
  <c r="CX225" i="9"/>
  <c r="CS225" i="9"/>
  <c r="BK225" i="9"/>
  <c r="BL225" i="9" s="1"/>
  <c r="AT225" i="9"/>
  <c r="U225" i="9"/>
  <c r="DQ225" i="9"/>
  <c r="DJ225" i="9"/>
  <c r="DK225" i="9" s="1"/>
  <c r="CY225" i="9"/>
  <c r="CZ225" i="9" s="1"/>
  <c r="CT225" i="9"/>
  <c r="CU225" i="9" s="1"/>
  <c r="DY225" i="9"/>
  <c r="DR225" i="9"/>
  <c r="DS225" i="9" s="1"/>
  <c r="BO225" i="9"/>
  <c r="BJ226" i="9"/>
  <c r="EK225" i="9"/>
  <c r="EP225" i="9" s="1"/>
  <c r="DZ225" i="9"/>
  <c r="EA225" i="9" s="1"/>
  <c r="BP225" i="9"/>
  <c r="BQ225" i="9" s="1"/>
  <c r="DU223" i="9"/>
  <c r="AY223" i="9" s="1"/>
  <c r="Z223" i="9"/>
  <c r="DB222" i="9"/>
  <c r="DC221" i="9"/>
  <c r="DD221" i="9" s="1"/>
  <c r="DM223" i="9"/>
  <c r="AX223" i="9" s="1"/>
  <c r="Y223" i="9"/>
  <c r="BW222" i="9"/>
  <c r="BX221" i="9"/>
  <c r="BY221" i="9" s="1"/>
  <c r="DE220" i="9"/>
  <c r="AW220" i="9" s="1"/>
  <c r="X220" i="9"/>
  <c r="FB224" i="9" l="1"/>
  <c r="FC224" i="9" s="1"/>
  <c r="EZ224" i="9"/>
  <c r="FJ225" i="9"/>
  <c r="FM224" i="9"/>
  <c r="FN224" i="9" s="1"/>
  <c r="FK224" i="9"/>
  <c r="EY225" i="9"/>
  <c r="FR226" i="9"/>
  <c r="FW226" i="9" s="1"/>
  <c r="EV226" i="9"/>
  <c r="FA226" i="9" s="1"/>
  <c r="FG226" i="9"/>
  <c r="FL226" i="9" s="1"/>
  <c r="FS226" i="9"/>
  <c r="FT226" i="9" s="1"/>
  <c r="EW226" i="9"/>
  <c r="EX226" i="9" s="1"/>
  <c r="FH226" i="9"/>
  <c r="FI226" i="9" s="1"/>
  <c r="AC224" i="9"/>
  <c r="BB224" i="9" s="1"/>
  <c r="FX224" i="9"/>
  <c r="FV224" i="9"/>
  <c r="FU225" i="9"/>
  <c r="EO224" i="9"/>
  <c r="EQ224" i="9"/>
  <c r="ER223" i="9"/>
  <c r="BC223" i="9"/>
  <c r="AA224" i="9"/>
  <c r="EE224" i="9"/>
  <c r="AL224" i="9"/>
  <c r="EC224" i="9"/>
  <c r="AZ224" i="9" s="1"/>
  <c r="Y224" i="9"/>
  <c r="DU224" i="9"/>
  <c r="AY224" i="9" s="1"/>
  <c r="W224" i="9"/>
  <c r="DM224" i="9"/>
  <c r="AX224" i="9" s="1"/>
  <c r="AV224" i="9"/>
  <c r="AH218" i="9"/>
  <c r="BR225" i="9"/>
  <c r="EB225" i="9"/>
  <c r="EC225" i="9" s="1"/>
  <c r="AZ225" i="9" s="1"/>
  <c r="DL225" i="9"/>
  <c r="DM225" i="9" s="1"/>
  <c r="AX225" i="9" s="1"/>
  <c r="EN225" i="9"/>
  <c r="AJ221" i="9"/>
  <c r="AN223" i="9"/>
  <c r="CM225" i="9"/>
  <c r="DT225" i="9"/>
  <c r="DU225" i="9" s="1"/>
  <c r="AY225" i="9" s="1"/>
  <c r="DA225" i="9"/>
  <c r="DB223" i="9"/>
  <c r="DC222" i="9"/>
  <c r="DD222" i="9" s="1"/>
  <c r="CV225" i="9"/>
  <c r="EF223" i="9"/>
  <c r="EG223" i="9" s="1"/>
  <c r="BA223" i="9" s="1"/>
  <c r="ED223" i="9"/>
  <c r="AB223" i="9"/>
  <c r="AU218" i="9"/>
  <c r="V218" i="9"/>
  <c r="DE221" i="9"/>
  <c r="AW221" i="9" s="1"/>
  <c r="X221" i="9"/>
  <c r="BW223" i="9"/>
  <c r="BX222" i="9"/>
  <c r="BY222" i="9" s="1"/>
  <c r="EL226" i="9"/>
  <c r="EM226" i="9" s="1"/>
  <c r="DI226" i="9"/>
  <c r="CX226" i="9"/>
  <c r="CS226" i="9"/>
  <c r="BK226" i="9"/>
  <c r="BL226" i="9" s="1"/>
  <c r="AT226" i="9"/>
  <c r="U226" i="9"/>
  <c r="DQ226" i="9"/>
  <c r="DJ226" i="9"/>
  <c r="DK226" i="9" s="1"/>
  <c r="CY226" i="9"/>
  <c r="CZ226" i="9" s="1"/>
  <c r="CT226" i="9"/>
  <c r="CU226" i="9" s="1"/>
  <c r="DY226" i="9"/>
  <c r="DR226" i="9"/>
  <c r="DS226" i="9" s="1"/>
  <c r="DT226" i="9" s="1"/>
  <c r="BO226" i="9"/>
  <c r="BJ227" i="9"/>
  <c r="EK226" i="9"/>
  <c r="EP226" i="9" s="1"/>
  <c r="DZ226" i="9"/>
  <c r="EA226" i="9" s="1"/>
  <c r="BP226" i="9"/>
  <c r="BQ226" i="9" s="1"/>
  <c r="CC221" i="9"/>
  <c r="CD220" i="9"/>
  <c r="BV227" i="9"/>
  <c r="CI226" i="9"/>
  <c r="CJ226" i="9" s="1"/>
  <c r="CL226" i="9" s="1"/>
  <c r="CE219" i="9"/>
  <c r="CF219" i="9" s="1"/>
  <c r="CG219" i="9" s="1"/>
  <c r="FR227" i="9" l="1"/>
  <c r="FW227" i="9" s="1"/>
  <c r="FG227" i="9"/>
  <c r="FL227" i="9" s="1"/>
  <c r="EV227" i="9"/>
  <c r="FA227" i="9" s="1"/>
  <c r="FS227" i="9"/>
  <c r="FT227" i="9" s="1"/>
  <c r="EW227" i="9"/>
  <c r="EX227" i="9" s="1"/>
  <c r="FH227" i="9"/>
  <c r="FI227" i="9" s="1"/>
  <c r="EY226" i="9"/>
  <c r="AC225" i="9"/>
  <c r="BB225" i="9" s="1"/>
  <c r="FX225" i="9"/>
  <c r="FV225" i="9"/>
  <c r="FB225" i="9"/>
  <c r="FC225" i="9" s="1"/>
  <c r="EZ225" i="9"/>
  <c r="FJ226" i="9"/>
  <c r="FM225" i="9"/>
  <c r="FN225" i="9" s="1"/>
  <c r="FK225" i="9"/>
  <c r="AO225" i="9"/>
  <c r="FY224" i="9"/>
  <c r="AD224" i="9"/>
  <c r="BC224" i="9" s="1"/>
  <c r="AP224" i="9"/>
  <c r="FU226" i="9"/>
  <c r="EO225" i="9"/>
  <c r="EQ225" i="9"/>
  <c r="ER224" i="9"/>
  <c r="AN224" i="9"/>
  <c r="EF224" i="9"/>
  <c r="EG224" i="9" s="1"/>
  <c r="BA224" i="9" s="1"/>
  <c r="ED224" i="9"/>
  <c r="AB224" i="9"/>
  <c r="Z225" i="9"/>
  <c r="AA225" i="9"/>
  <c r="AL225" i="9"/>
  <c r="EE225" i="9"/>
  <c r="ED225" i="9" s="1"/>
  <c r="AK225" i="9"/>
  <c r="Y225" i="9"/>
  <c r="AL226" i="9"/>
  <c r="BR226" i="9"/>
  <c r="DL226" i="9"/>
  <c r="AK226" i="9" s="1"/>
  <c r="EN226" i="9"/>
  <c r="AM225" i="9"/>
  <c r="AI225" i="9"/>
  <c r="AH219" i="9"/>
  <c r="AJ222" i="9"/>
  <c r="EB226" i="9"/>
  <c r="EE226" i="9" s="1"/>
  <c r="DA226" i="9"/>
  <c r="AU219" i="9"/>
  <c r="V219" i="9"/>
  <c r="CC222" i="9"/>
  <c r="CD221" i="9"/>
  <c r="CM226" i="9"/>
  <c r="CV226" i="9"/>
  <c r="DU226" i="9"/>
  <c r="AY226" i="9" s="1"/>
  <c r="Z226" i="9"/>
  <c r="DB224" i="9"/>
  <c r="DC223" i="9"/>
  <c r="DD223" i="9" s="1"/>
  <c r="BV228" i="9"/>
  <c r="CI227" i="9"/>
  <c r="CJ227" i="9" s="1"/>
  <c r="CL227" i="9" s="1"/>
  <c r="CE220" i="9"/>
  <c r="CF220" i="9" s="1"/>
  <c r="CG220" i="9" s="1"/>
  <c r="EL227" i="9"/>
  <c r="EM227" i="9" s="1"/>
  <c r="DI227" i="9"/>
  <c r="CX227" i="9"/>
  <c r="CS227" i="9"/>
  <c r="BK227" i="9"/>
  <c r="BL227" i="9" s="1"/>
  <c r="AT227" i="9"/>
  <c r="U227" i="9"/>
  <c r="DQ227" i="9"/>
  <c r="DJ227" i="9"/>
  <c r="DK227" i="9" s="1"/>
  <c r="CY227" i="9"/>
  <c r="CZ227" i="9" s="1"/>
  <c r="CT227" i="9"/>
  <c r="CU227" i="9" s="1"/>
  <c r="DY227" i="9"/>
  <c r="DR227" i="9"/>
  <c r="DS227" i="9" s="1"/>
  <c r="BO227" i="9"/>
  <c r="BJ228" i="9"/>
  <c r="EK227" i="9"/>
  <c r="EP227" i="9" s="1"/>
  <c r="DZ227" i="9"/>
  <c r="EA227" i="9" s="1"/>
  <c r="BP227" i="9"/>
  <c r="BQ227" i="9" s="1"/>
  <c r="AV225" i="9"/>
  <c r="W225" i="9"/>
  <c r="DE222" i="9"/>
  <c r="AW222" i="9" s="1"/>
  <c r="X222" i="9"/>
  <c r="BW224" i="9"/>
  <c r="BX223" i="9"/>
  <c r="BY223" i="9" s="1"/>
  <c r="FM226" i="9" l="1"/>
  <c r="FN226" i="9" s="1"/>
  <c r="FK226" i="9"/>
  <c r="FY225" i="9"/>
  <c r="AD225" i="9"/>
  <c r="BC225" i="9" s="1"/>
  <c r="AP225" i="9"/>
  <c r="EY227" i="9"/>
  <c r="AC226" i="9"/>
  <c r="BB226" i="9" s="1"/>
  <c r="FX226" i="9"/>
  <c r="FV226" i="9"/>
  <c r="AO226" i="9"/>
  <c r="FJ227" i="9"/>
  <c r="FB226" i="9"/>
  <c r="FC226" i="9" s="1"/>
  <c r="EZ226" i="9"/>
  <c r="FR228" i="9"/>
  <c r="FW228" i="9" s="1"/>
  <c r="FG228" i="9"/>
  <c r="FL228" i="9" s="1"/>
  <c r="EV228" i="9"/>
  <c r="FA228" i="9" s="1"/>
  <c r="FS228" i="9"/>
  <c r="FT228" i="9" s="1"/>
  <c r="FH228" i="9"/>
  <c r="FI228" i="9" s="1"/>
  <c r="EW228" i="9"/>
  <c r="EX228" i="9" s="1"/>
  <c r="FU227" i="9"/>
  <c r="AO227" i="9" s="1"/>
  <c r="AB225" i="9"/>
  <c r="ER225" i="9"/>
  <c r="EO226" i="9"/>
  <c r="EQ226" i="9"/>
  <c r="AA226" i="9"/>
  <c r="EF225" i="9"/>
  <c r="EG225" i="9" s="1"/>
  <c r="BA225" i="9" s="1"/>
  <c r="DM226" i="9"/>
  <c r="AX226" i="9" s="1"/>
  <c r="EC226" i="9"/>
  <c r="AZ226" i="9" s="1"/>
  <c r="AM226" i="9"/>
  <c r="BR227" i="9"/>
  <c r="AN225" i="9"/>
  <c r="DT227" i="9"/>
  <c r="AL227" i="9" s="1"/>
  <c r="Y226" i="9"/>
  <c r="AN226" i="9"/>
  <c r="AH220" i="9"/>
  <c r="EB227" i="9"/>
  <c r="DL227" i="9"/>
  <c r="AK227" i="9" s="1"/>
  <c r="CV227" i="9"/>
  <c r="EN227" i="9"/>
  <c r="AI226" i="9"/>
  <c r="CM227" i="9"/>
  <c r="AJ223" i="9"/>
  <c r="DA227" i="9"/>
  <c r="BV229" i="9"/>
  <c r="CI228" i="9"/>
  <c r="CJ228" i="9" s="1"/>
  <c r="CL228" i="9" s="1"/>
  <c r="AV226" i="9"/>
  <c r="W226" i="9"/>
  <c r="DB225" i="9"/>
  <c r="DC224" i="9"/>
  <c r="DD224" i="9" s="1"/>
  <c r="EL228" i="9"/>
  <c r="EM228" i="9" s="1"/>
  <c r="DI228" i="9"/>
  <c r="CX228" i="9"/>
  <c r="CS228" i="9"/>
  <c r="BK228" i="9"/>
  <c r="BL228" i="9" s="1"/>
  <c r="AT228" i="9"/>
  <c r="U228" i="9"/>
  <c r="DQ228" i="9"/>
  <c r="DJ228" i="9"/>
  <c r="DK228" i="9" s="1"/>
  <c r="CY228" i="9"/>
  <c r="CZ228" i="9" s="1"/>
  <c r="CT228" i="9"/>
  <c r="CU228" i="9" s="1"/>
  <c r="DY228" i="9"/>
  <c r="DR228" i="9"/>
  <c r="DS228" i="9" s="1"/>
  <c r="DT228" i="9" s="1"/>
  <c r="BO228" i="9"/>
  <c r="BJ229" i="9"/>
  <c r="EK228" i="9"/>
  <c r="EP228" i="9" s="1"/>
  <c r="DZ228" i="9"/>
  <c r="EA228" i="9" s="1"/>
  <c r="BP228" i="9"/>
  <c r="BQ228" i="9" s="1"/>
  <c r="BW225" i="9"/>
  <c r="BX224" i="9"/>
  <c r="BY224" i="9" s="1"/>
  <c r="DE223" i="9"/>
  <c r="AW223" i="9" s="1"/>
  <c r="X223" i="9"/>
  <c r="CC223" i="9"/>
  <c r="CD222" i="9"/>
  <c r="EF226" i="9"/>
  <c r="EG226" i="9" s="1"/>
  <c r="BA226" i="9" s="1"/>
  <c r="ED226" i="9"/>
  <c r="AB226" i="9"/>
  <c r="AU220" i="9"/>
  <c r="V220" i="9"/>
  <c r="CE221" i="9"/>
  <c r="CF221" i="9" s="1"/>
  <c r="CG221" i="9" s="1"/>
  <c r="FM227" i="9" l="1"/>
  <c r="FN227" i="9" s="1"/>
  <c r="FK227" i="9"/>
  <c r="EY228" i="9"/>
  <c r="AC227" i="9"/>
  <c r="BB227" i="9" s="1"/>
  <c r="FX227" i="9"/>
  <c r="FV227" i="9"/>
  <c r="FY226" i="9"/>
  <c r="AD226" i="9"/>
  <c r="BC226" i="9" s="1"/>
  <c r="AP226" i="9"/>
  <c r="FU228" i="9"/>
  <c r="FR229" i="9"/>
  <c r="FW229" i="9" s="1"/>
  <c r="FG229" i="9"/>
  <c r="FL229" i="9" s="1"/>
  <c r="EV229" i="9"/>
  <c r="FA229" i="9" s="1"/>
  <c r="FS229" i="9"/>
  <c r="FT229" i="9" s="1"/>
  <c r="FH229" i="9"/>
  <c r="FI229" i="9" s="1"/>
  <c r="EW229" i="9"/>
  <c r="EX229" i="9" s="1"/>
  <c r="FB227" i="9"/>
  <c r="FC227" i="9" s="1"/>
  <c r="EZ227" i="9"/>
  <c r="FJ228" i="9"/>
  <c r="ER226" i="9"/>
  <c r="EO227" i="9"/>
  <c r="EQ227" i="9"/>
  <c r="AI227" i="9"/>
  <c r="Z227" i="9"/>
  <c r="W227" i="9"/>
  <c r="DU227" i="9"/>
  <c r="AY227" i="9" s="1"/>
  <c r="CM228" i="9"/>
  <c r="EE227" i="9"/>
  <c r="DM227" i="9"/>
  <c r="AX227" i="9" s="1"/>
  <c r="Y227" i="9"/>
  <c r="BR228" i="9"/>
  <c r="DL228" i="9"/>
  <c r="AK228" i="9" s="1"/>
  <c r="EN228" i="9"/>
  <c r="EC227" i="9"/>
  <c r="AZ227" i="9" s="1"/>
  <c r="AM227" i="9"/>
  <c r="AA227" i="9"/>
  <c r="AL228" i="9"/>
  <c r="AJ224" i="9"/>
  <c r="AH221" i="9"/>
  <c r="EB228" i="9"/>
  <c r="EE228" i="9" s="1"/>
  <c r="CV228" i="9"/>
  <c r="AV227" i="9"/>
  <c r="AU221" i="9"/>
  <c r="V221" i="9"/>
  <c r="DA228" i="9"/>
  <c r="DB226" i="9"/>
  <c r="DC225" i="9"/>
  <c r="DD225" i="9" s="1"/>
  <c r="BV230" i="9"/>
  <c r="CI229" i="9"/>
  <c r="CJ229" i="9" s="1"/>
  <c r="CL229" i="9" s="1"/>
  <c r="DE224" i="9"/>
  <c r="AW224" i="9" s="1"/>
  <c r="X224" i="9"/>
  <c r="CC224" i="9"/>
  <c r="CD223" i="9"/>
  <c r="DU228" i="9"/>
  <c r="AY228" i="9" s="1"/>
  <c r="Z228" i="9"/>
  <c r="CE222" i="9"/>
  <c r="CF222" i="9" s="1"/>
  <c r="CG222" i="9" s="1"/>
  <c r="BW226" i="9"/>
  <c r="BX225" i="9"/>
  <c r="BY225" i="9" s="1"/>
  <c r="EL229" i="9"/>
  <c r="EM229" i="9" s="1"/>
  <c r="DI229" i="9"/>
  <c r="CX229" i="9"/>
  <c r="CS229" i="9"/>
  <c r="BK229" i="9"/>
  <c r="BL229" i="9" s="1"/>
  <c r="AT229" i="9"/>
  <c r="U229" i="9"/>
  <c r="DQ229" i="9"/>
  <c r="DJ229" i="9"/>
  <c r="DK229" i="9" s="1"/>
  <c r="CY229" i="9"/>
  <c r="CZ229" i="9" s="1"/>
  <c r="CT229" i="9"/>
  <c r="CU229" i="9" s="1"/>
  <c r="DY229" i="9"/>
  <c r="DR229" i="9"/>
  <c r="DS229" i="9" s="1"/>
  <c r="DT229" i="9" s="1"/>
  <c r="BO229" i="9"/>
  <c r="BJ230" i="9"/>
  <c r="EK229" i="9"/>
  <c r="EP229" i="9" s="1"/>
  <c r="DZ229" i="9"/>
  <c r="EA229" i="9" s="1"/>
  <c r="BP229" i="9"/>
  <c r="BQ229" i="9" s="1"/>
  <c r="FR230" i="9" l="1"/>
  <c r="FW230" i="9" s="1"/>
  <c r="EV230" i="9"/>
  <c r="FA230" i="9" s="1"/>
  <c r="FG230" i="9"/>
  <c r="FL230" i="9" s="1"/>
  <c r="FS230" i="9"/>
  <c r="FT230" i="9" s="1"/>
  <c r="FH230" i="9"/>
  <c r="FI230" i="9" s="1"/>
  <c r="EW230" i="9"/>
  <c r="EX230" i="9" s="1"/>
  <c r="FK228" i="9"/>
  <c r="FM228" i="9"/>
  <c r="FN228" i="9" s="1"/>
  <c r="FJ229" i="9"/>
  <c r="EY229" i="9"/>
  <c r="FY227" i="9"/>
  <c r="AD227" i="9"/>
  <c r="BC227" i="9" s="1"/>
  <c r="AP227" i="9"/>
  <c r="FB228" i="9"/>
  <c r="FC228" i="9" s="1"/>
  <c r="EZ228" i="9"/>
  <c r="AC228" i="9"/>
  <c r="BB228" i="9" s="1"/>
  <c r="FX228" i="9"/>
  <c r="FV228" i="9"/>
  <c r="FU229" i="9"/>
  <c r="AO228" i="9"/>
  <c r="ED227" i="9"/>
  <c r="ER227" i="9"/>
  <c r="EO228" i="9"/>
  <c r="EQ228" i="9"/>
  <c r="AA228" i="9"/>
  <c r="EF227" i="9"/>
  <c r="EG227" i="9" s="1"/>
  <c r="BA227" i="9" s="1"/>
  <c r="AB227" i="9"/>
  <c r="CV229" i="9"/>
  <c r="EC228" i="9"/>
  <c r="AZ228" i="9" s="1"/>
  <c r="EB229" i="9"/>
  <c r="EC229" i="9" s="1"/>
  <c r="AZ229" i="9" s="1"/>
  <c r="AN227" i="9"/>
  <c r="W228" i="9"/>
  <c r="AV228" i="9"/>
  <c r="AN228" i="9"/>
  <c r="AJ225" i="9"/>
  <c r="BR229" i="9"/>
  <c r="EN229" i="9"/>
  <c r="DM228" i="9"/>
  <c r="AX228" i="9" s="1"/>
  <c r="AI228" i="9"/>
  <c r="AL229" i="9"/>
  <c r="AH222" i="9"/>
  <c r="AM228" i="9"/>
  <c r="CM229" i="9"/>
  <c r="Y228" i="9"/>
  <c r="AU222" i="9"/>
  <c r="V222" i="9"/>
  <c r="DA229" i="9"/>
  <c r="EL230" i="9"/>
  <c r="EM230" i="9" s="1"/>
  <c r="DI230" i="9"/>
  <c r="CX230" i="9"/>
  <c r="CS230" i="9"/>
  <c r="BK230" i="9"/>
  <c r="BL230" i="9" s="1"/>
  <c r="AT230" i="9"/>
  <c r="U230" i="9"/>
  <c r="DQ230" i="9"/>
  <c r="DJ230" i="9"/>
  <c r="DK230" i="9" s="1"/>
  <c r="CY230" i="9"/>
  <c r="CZ230" i="9" s="1"/>
  <c r="CT230" i="9"/>
  <c r="CU230" i="9" s="1"/>
  <c r="DY230" i="9"/>
  <c r="DR230" i="9"/>
  <c r="DS230" i="9" s="1"/>
  <c r="BO230" i="9"/>
  <c r="BJ231" i="9"/>
  <c r="EK230" i="9"/>
  <c r="EP230" i="9" s="1"/>
  <c r="DZ230" i="9"/>
  <c r="EA230" i="9" s="1"/>
  <c r="BP230" i="9"/>
  <c r="BQ230" i="9" s="1"/>
  <c r="DB227" i="9"/>
  <c r="DC226" i="9"/>
  <c r="DD226" i="9" s="1"/>
  <c r="DL229" i="9"/>
  <c r="BW227" i="9"/>
  <c r="BX226" i="9"/>
  <c r="BY226" i="9" s="1"/>
  <c r="DE225" i="9"/>
  <c r="AW225" i="9" s="1"/>
  <c r="X225" i="9"/>
  <c r="EF228" i="9"/>
  <c r="EG228" i="9" s="1"/>
  <c r="BA228" i="9" s="1"/>
  <c r="ED228" i="9"/>
  <c r="AB228" i="9"/>
  <c r="CC225" i="9"/>
  <c r="CD224" i="9"/>
  <c r="DU229" i="9"/>
  <c r="AY229" i="9" s="1"/>
  <c r="Z229" i="9"/>
  <c r="CE223" i="9"/>
  <c r="CF223" i="9" s="1"/>
  <c r="CG223" i="9" s="1"/>
  <c r="BV231" i="9"/>
  <c r="CI230" i="9"/>
  <c r="CJ230" i="9" s="1"/>
  <c r="CL230" i="9" s="1"/>
  <c r="AC229" i="9" l="1"/>
  <c r="BB229" i="9" s="1"/>
  <c r="FX229" i="9"/>
  <c r="FV229" i="9"/>
  <c r="FK229" i="9"/>
  <c r="FM229" i="9"/>
  <c r="FN229" i="9" s="1"/>
  <c r="FJ230" i="9"/>
  <c r="FB229" i="9"/>
  <c r="FC229" i="9" s="1"/>
  <c r="EZ229" i="9"/>
  <c r="EY230" i="9"/>
  <c r="FR231" i="9"/>
  <c r="FW231" i="9" s="1"/>
  <c r="FG231" i="9"/>
  <c r="FL231" i="9" s="1"/>
  <c r="EV231" i="9"/>
  <c r="FA231" i="9" s="1"/>
  <c r="FS231" i="9"/>
  <c r="FT231" i="9" s="1"/>
  <c r="FH231" i="9"/>
  <c r="FI231" i="9" s="1"/>
  <c r="EW231" i="9"/>
  <c r="EX231" i="9" s="1"/>
  <c r="FY228" i="9"/>
  <c r="AD228" i="9"/>
  <c r="BC228" i="9" s="1"/>
  <c r="AP228" i="9"/>
  <c r="AO229" i="9"/>
  <c r="FU230" i="9"/>
  <c r="EE229" i="9"/>
  <c r="AN229" i="9" s="1"/>
  <c r="EO229" i="9"/>
  <c r="EQ229" i="9"/>
  <c r="ER228" i="9"/>
  <c r="W229" i="9"/>
  <c r="AA229" i="9"/>
  <c r="AI229" i="9"/>
  <c r="AV229" i="9"/>
  <c r="AM229" i="9"/>
  <c r="BR230" i="9"/>
  <c r="CM230" i="9"/>
  <c r="DL230" i="9"/>
  <c r="Y230" i="9" s="1"/>
  <c r="DT230" i="9"/>
  <c r="Z230" i="9" s="1"/>
  <c r="CV230" i="9"/>
  <c r="W230" i="9" s="1"/>
  <c r="EN230" i="9"/>
  <c r="EB230" i="9"/>
  <c r="EC230" i="9" s="1"/>
  <c r="AZ230" i="9" s="1"/>
  <c r="AJ226" i="9"/>
  <c r="AH223" i="9"/>
  <c r="AK229" i="9"/>
  <c r="DA230" i="9"/>
  <c r="CE224" i="9"/>
  <c r="CF224" i="9" s="1"/>
  <c r="CG224" i="9" s="1"/>
  <c r="EL231" i="9"/>
  <c r="EM231" i="9" s="1"/>
  <c r="DI231" i="9"/>
  <c r="CX231" i="9"/>
  <c r="CS231" i="9"/>
  <c r="BK231" i="9"/>
  <c r="BL231" i="9" s="1"/>
  <c r="AT231" i="9"/>
  <c r="U231" i="9"/>
  <c r="DQ231" i="9"/>
  <c r="DJ231" i="9"/>
  <c r="DK231" i="9" s="1"/>
  <c r="CY231" i="9"/>
  <c r="CZ231" i="9" s="1"/>
  <c r="CT231" i="9"/>
  <c r="CU231" i="9" s="1"/>
  <c r="DY231" i="9"/>
  <c r="DR231" i="9"/>
  <c r="DS231" i="9" s="1"/>
  <c r="BO231" i="9"/>
  <c r="BJ232" i="9"/>
  <c r="EK231" i="9"/>
  <c r="EP231" i="9" s="1"/>
  <c r="DZ231" i="9"/>
  <c r="EA231" i="9" s="1"/>
  <c r="BP231" i="9"/>
  <c r="BQ231" i="9" s="1"/>
  <c r="BV232" i="9"/>
  <c r="CI231" i="9"/>
  <c r="CJ231" i="9" s="1"/>
  <c r="CL231" i="9" s="1"/>
  <c r="AU223" i="9"/>
  <c r="V223" i="9"/>
  <c r="DB228" i="9"/>
  <c r="DC227" i="9"/>
  <c r="DD227" i="9" s="1"/>
  <c r="CC226" i="9"/>
  <c r="CD225" i="9"/>
  <c r="BW228" i="9"/>
  <c r="BX227" i="9"/>
  <c r="BY227" i="9" s="1"/>
  <c r="DE226" i="9"/>
  <c r="AW226" i="9" s="1"/>
  <c r="X226" i="9"/>
  <c r="DM229" i="9"/>
  <c r="AX229" i="9" s="1"/>
  <c r="Y229" i="9"/>
  <c r="FB230" i="9" l="1"/>
  <c r="FC230" i="9" s="1"/>
  <c r="EZ230" i="9"/>
  <c r="FU231" i="9"/>
  <c r="AC230" i="9"/>
  <c r="BB230" i="9" s="1"/>
  <c r="FX230" i="9"/>
  <c r="FV230" i="9"/>
  <c r="FK230" i="9"/>
  <c r="FM230" i="9"/>
  <c r="FN230" i="9" s="1"/>
  <c r="FY229" i="9"/>
  <c r="AD229" i="9"/>
  <c r="AP229" i="9"/>
  <c r="FJ231" i="9"/>
  <c r="EY231" i="9"/>
  <c r="FR232" i="9"/>
  <c r="FW232" i="9" s="1"/>
  <c r="FG232" i="9"/>
  <c r="FL232" i="9" s="1"/>
  <c r="EV232" i="9"/>
  <c r="FA232" i="9" s="1"/>
  <c r="FS232" i="9"/>
  <c r="FT232" i="9" s="1"/>
  <c r="EW232" i="9"/>
  <c r="EX232" i="9" s="1"/>
  <c r="FH232" i="9"/>
  <c r="FI232" i="9" s="1"/>
  <c r="AO230" i="9"/>
  <c r="AB229" i="9"/>
  <c r="EF229" i="9"/>
  <c r="EG229" i="9" s="1"/>
  <c r="BA229" i="9" s="1"/>
  <c r="ED229" i="9"/>
  <c r="EO230" i="9"/>
  <c r="EQ230" i="9"/>
  <c r="BC229" i="9"/>
  <c r="ER229" i="9"/>
  <c r="EE230" i="9"/>
  <c r="AA230" i="9"/>
  <c r="DM230" i="9"/>
  <c r="AX230" i="9" s="1"/>
  <c r="AK230" i="9"/>
  <c r="DU230" i="9"/>
  <c r="AY230" i="9" s="1"/>
  <c r="AL230" i="9"/>
  <c r="AM230" i="9"/>
  <c r="AV230" i="9"/>
  <c r="AI230" i="9"/>
  <c r="CM231" i="9"/>
  <c r="AH224" i="9"/>
  <c r="EB231" i="9"/>
  <c r="AM231" i="9" s="1"/>
  <c r="BR231" i="9"/>
  <c r="AJ227" i="9"/>
  <c r="DL231" i="9"/>
  <c r="EN231" i="9"/>
  <c r="DT231" i="9"/>
  <c r="DA231" i="9"/>
  <c r="AU224" i="9"/>
  <c r="V224" i="9"/>
  <c r="BW229" i="9"/>
  <c r="BX228" i="9"/>
  <c r="BY228" i="9" s="1"/>
  <c r="DE227" i="9"/>
  <c r="AW227" i="9" s="1"/>
  <c r="X227" i="9"/>
  <c r="BV233" i="9"/>
  <c r="CI232" i="9"/>
  <c r="CJ232" i="9" s="1"/>
  <c r="CL232" i="9" s="1"/>
  <c r="CV231" i="9"/>
  <c r="CC227" i="9"/>
  <c r="CD226" i="9"/>
  <c r="CE225" i="9"/>
  <c r="CF225" i="9" s="1"/>
  <c r="CG225" i="9" s="1"/>
  <c r="DY232" i="9"/>
  <c r="DR232" i="9"/>
  <c r="DS232" i="9" s="1"/>
  <c r="BO232" i="9"/>
  <c r="EL232" i="9"/>
  <c r="EM232" i="9" s="1"/>
  <c r="DI232" i="9"/>
  <c r="CX232" i="9"/>
  <c r="CS232" i="9"/>
  <c r="BK232" i="9"/>
  <c r="BL232" i="9" s="1"/>
  <c r="DJ232" i="9"/>
  <c r="DK232" i="9" s="1"/>
  <c r="CY232" i="9"/>
  <c r="CZ232" i="9" s="1"/>
  <c r="AT232" i="9"/>
  <c r="U232" i="9"/>
  <c r="EK232" i="9"/>
  <c r="EP232" i="9" s="1"/>
  <c r="DZ232" i="9"/>
  <c r="EA232" i="9" s="1"/>
  <c r="BP232" i="9"/>
  <c r="BQ232" i="9" s="1"/>
  <c r="DQ232" i="9"/>
  <c r="CT232" i="9"/>
  <c r="CU232" i="9" s="1"/>
  <c r="BJ233" i="9"/>
  <c r="DB229" i="9"/>
  <c r="DC228" i="9"/>
  <c r="DD228" i="9" s="1"/>
  <c r="FJ232" i="9" l="1"/>
  <c r="FK232" i="9" s="1"/>
  <c r="FM231" i="9"/>
  <c r="FN231" i="9" s="1"/>
  <c r="FK231" i="9"/>
  <c r="FB231" i="9"/>
  <c r="FC231" i="9" s="1"/>
  <c r="EZ231" i="9"/>
  <c r="FY230" i="9"/>
  <c r="AD230" i="9"/>
  <c r="AP230" i="9"/>
  <c r="AC231" i="9"/>
  <c r="BB231" i="9" s="1"/>
  <c r="FX231" i="9"/>
  <c r="FV231" i="9"/>
  <c r="FU232" i="9"/>
  <c r="FR233" i="9"/>
  <c r="FW233" i="9" s="1"/>
  <c r="FG233" i="9"/>
  <c r="FL233" i="9" s="1"/>
  <c r="EV233" i="9"/>
  <c r="FA233" i="9" s="1"/>
  <c r="FS233" i="9"/>
  <c r="FT233" i="9" s="1"/>
  <c r="FH233" i="9"/>
  <c r="FI233" i="9" s="1"/>
  <c r="EW233" i="9"/>
  <c r="EX233" i="9" s="1"/>
  <c r="EY232" i="9"/>
  <c r="AO231" i="9"/>
  <c r="BC230" i="9"/>
  <c r="ER230" i="9"/>
  <c r="EO231" i="9"/>
  <c r="EQ231" i="9"/>
  <c r="DM231" i="9"/>
  <c r="AX231" i="9" s="1"/>
  <c r="EF230" i="9"/>
  <c r="EG230" i="9" s="1"/>
  <c r="BA230" i="9" s="1"/>
  <c r="ED230" i="9"/>
  <c r="AN230" i="9"/>
  <c r="AB230" i="9"/>
  <c r="EC231" i="9"/>
  <c r="AZ231" i="9" s="1"/>
  <c r="Z231" i="9"/>
  <c r="CV232" i="9"/>
  <c r="AI232" i="9" s="1"/>
  <c r="EB232" i="9"/>
  <c r="EC232" i="9" s="1"/>
  <c r="AZ232" i="9" s="1"/>
  <c r="BR232" i="9"/>
  <c r="AA231" i="9"/>
  <c r="DU231" i="9"/>
  <c r="AY231" i="9" s="1"/>
  <c r="AJ228" i="9"/>
  <c r="AI231" i="9"/>
  <c r="EE231" i="9"/>
  <c r="AB231" i="9" s="1"/>
  <c r="Y231" i="9"/>
  <c r="AK231" i="9"/>
  <c r="AL231" i="9"/>
  <c r="AH225" i="9"/>
  <c r="CM232" i="9"/>
  <c r="AU225" i="9"/>
  <c r="V225" i="9"/>
  <c r="DA232" i="9"/>
  <c r="BW230" i="9"/>
  <c r="BX229" i="9"/>
  <c r="BY229" i="9" s="1"/>
  <c r="DE228" i="9"/>
  <c r="AW228" i="9" s="1"/>
  <c r="X228" i="9"/>
  <c r="CC228" i="9"/>
  <c r="CD227" i="9"/>
  <c r="DY233" i="9"/>
  <c r="DR233" i="9"/>
  <c r="DS233" i="9" s="1"/>
  <c r="BO233" i="9"/>
  <c r="BJ234" i="9"/>
  <c r="EL233" i="9"/>
  <c r="DI233" i="9"/>
  <c r="CX233" i="9"/>
  <c r="CS233" i="9"/>
  <c r="BK233" i="9"/>
  <c r="BL233" i="9" s="1"/>
  <c r="AT233" i="9"/>
  <c r="U233" i="9"/>
  <c r="DJ233" i="9"/>
  <c r="DK233" i="9" s="1"/>
  <c r="CY233" i="9"/>
  <c r="CZ233" i="9" s="1"/>
  <c r="EK233" i="9"/>
  <c r="EP233" i="9" s="1"/>
  <c r="DZ233" i="9"/>
  <c r="EA233" i="9" s="1"/>
  <c r="BP233" i="9"/>
  <c r="BQ233" i="9" s="1"/>
  <c r="EM233" i="9"/>
  <c r="DQ233" i="9"/>
  <c r="CT233" i="9"/>
  <c r="CU233" i="9" s="1"/>
  <c r="CE226" i="9"/>
  <c r="CF226" i="9" s="1"/>
  <c r="CG226" i="9" s="1"/>
  <c r="AV231" i="9"/>
  <c r="W231" i="9"/>
  <c r="DB230" i="9"/>
  <c r="DC229" i="9"/>
  <c r="DD229" i="9" s="1"/>
  <c r="BV234" i="9"/>
  <c r="CI233" i="9"/>
  <c r="CJ233" i="9" s="1"/>
  <c r="CL233" i="9" s="1"/>
  <c r="DT232" i="9"/>
  <c r="EN232" i="9"/>
  <c r="DL232" i="9"/>
  <c r="FM232" i="9" l="1"/>
  <c r="FN232" i="9" s="1"/>
  <c r="AC232" i="9"/>
  <c r="BB232" i="9" s="1"/>
  <c r="FX232" i="9"/>
  <c r="FV232" i="9"/>
  <c r="FU233" i="9"/>
  <c r="AO233" i="9" s="1"/>
  <c r="FB232" i="9"/>
  <c r="FC232" i="9" s="1"/>
  <c r="EZ232" i="9"/>
  <c r="FJ233" i="9"/>
  <c r="FY231" i="9"/>
  <c r="AD231" i="9"/>
  <c r="BC231" i="9" s="1"/>
  <c r="AP231" i="9"/>
  <c r="EY233" i="9"/>
  <c r="EV234" i="9"/>
  <c r="FA234" i="9" s="1"/>
  <c r="FG234" i="9"/>
  <c r="FL234" i="9" s="1"/>
  <c r="FR234" i="9"/>
  <c r="FW234" i="9" s="1"/>
  <c r="FS234" i="9"/>
  <c r="FT234" i="9" s="1"/>
  <c r="FH234" i="9"/>
  <c r="FI234" i="9" s="1"/>
  <c r="EW234" i="9"/>
  <c r="EX234" i="9" s="1"/>
  <c r="AO232" i="9"/>
  <c r="AM232" i="9"/>
  <c r="EE232" i="9"/>
  <c r="AB232" i="9" s="1"/>
  <c r="EO232" i="9"/>
  <c r="EQ232" i="9"/>
  <c r="ER231" i="9"/>
  <c r="AA232" i="9"/>
  <c r="ED231" i="9"/>
  <c r="EF231" i="9"/>
  <c r="EG231" i="9" s="1"/>
  <c r="BA231" i="9" s="1"/>
  <c r="CM233" i="9"/>
  <c r="AV232" i="9"/>
  <c r="W232" i="9"/>
  <c r="AH226" i="9"/>
  <c r="AK232" i="9"/>
  <c r="AL232" i="9"/>
  <c r="AN231" i="9"/>
  <c r="CV233" i="9"/>
  <c r="EB233" i="9"/>
  <c r="DL233" i="9"/>
  <c r="AJ229" i="9"/>
  <c r="DT233" i="9"/>
  <c r="BR233" i="9"/>
  <c r="DA233" i="9"/>
  <c r="AU226" i="9"/>
  <c r="V226" i="9"/>
  <c r="DU232" i="9"/>
  <c r="AY232" i="9" s="1"/>
  <c r="Z232" i="9"/>
  <c r="DE229" i="9"/>
  <c r="AW229" i="9" s="1"/>
  <c r="X229" i="9"/>
  <c r="CE227" i="9"/>
  <c r="CF227" i="9" s="1"/>
  <c r="CG227" i="9" s="1"/>
  <c r="EN233" i="9"/>
  <c r="BV235" i="9"/>
  <c r="CI234" i="9"/>
  <c r="CJ234" i="9" s="1"/>
  <c r="CL234" i="9" s="1"/>
  <c r="DM232" i="9"/>
  <c r="AX232" i="9" s="1"/>
  <c r="Y232" i="9"/>
  <c r="BW231" i="9"/>
  <c r="BX230" i="9"/>
  <c r="BY230" i="9" s="1"/>
  <c r="DB231" i="9"/>
  <c r="DC230" i="9"/>
  <c r="DD230" i="9" s="1"/>
  <c r="DY234" i="9"/>
  <c r="DR234" i="9"/>
  <c r="DS234" i="9" s="1"/>
  <c r="BO234" i="9"/>
  <c r="BJ235" i="9"/>
  <c r="EK234" i="9"/>
  <c r="EP234" i="9" s="1"/>
  <c r="DZ234" i="9"/>
  <c r="EA234" i="9" s="1"/>
  <c r="BP234" i="9"/>
  <c r="BQ234" i="9" s="1"/>
  <c r="EL234" i="9"/>
  <c r="EM234" i="9" s="1"/>
  <c r="DI234" i="9"/>
  <c r="CX234" i="9"/>
  <c r="CS234" i="9"/>
  <c r="BK234" i="9"/>
  <c r="BL234" i="9" s="1"/>
  <c r="AT234" i="9"/>
  <c r="U234" i="9"/>
  <c r="DQ234" i="9"/>
  <c r="DJ234" i="9"/>
  <c r="DK234" i="9" s="1"/>
  <c r="CY234" i="9"/>
  <c r="CZ234" i="9" s="1"/>
  <c r="CT234" i="9"/>
  <c r="CU234" i="9" s="1"/>
  <c r="CC229" i="9"/>
  <c r="CD228" i="9"/>
  <c r="EF232" i="9" l="1"/>
  <c r="EG232" i="9" s="1"/>
  <c r="BA232" i="9" s="1"/>
  <c r="FR235" i="9"/>
  <c r="FW235" i="9" s="1"/>
  <c r="EV235" i="9"/>
  <c r="FA235" i="9" s="1"/>
  <c r="FG235" i="9"/>
  <c r="FL235" i="9" s="1"/>
  <c r="FS235" i="9"/>
  <c r="FT235" i="9" s="1"/>
  <c r="FH235" i="9"/>
  <c r="FI235" i="9" s="1"/>
  <c r="EW235" i="9"/>
  <c r="EX235" i="9" s="1"/>
  <c r="EY234" i="9"/>
  <c r="FY232" i="9"/>
  <c r="AD232" i="9"/>
  <c r="BC232" i="9" s="1"/>
  <c r="AP232" i="9"/>
  <c r="FB233" i="9"/>
  <c r="FC233" i="9" s="1"/>
  <c r="EZ233" i="9"/>
  <c r="FM233" i="9"/>
  <c r="FN233" i="9" s="1"/>
  <c r="FK233" i="9"/>
  <c r="FU234" i="9"/>
  <c r="AC233" i="9"/>
  <c r="BB233" i="9" s="1"/>
  <c r="FX233" i="9"/>
  <c r="FV233" i="9"/>
  <c r="FJ234" i="9"/>
  <c r="ED232" i="9"/>
  <c r="AN232" i="9"/>
  <c r="ER232" i="9"/>
  <c r="EO233" i="9"/>
  <c r="EQ233" i="9"/>
  <c r="Z233" i="9"/>
  <c r="AV233" i="9"/>
  <c r="EE233" i="9"/>
  <c r="AN233" i="9" s="1"/>
  <c r="DU233" i="9"/>
  <c r="AY233" i="9" s="1"/>
  <c r="AA233" i="9"/>
  <c r="DM233" i="9"/>
  <c r="AX233" i="9" s="1"/>
  <c r="W233" i="9"/>
  <c r="Y233" i="9"/>
  <c r="EN234" i="9"/>
  <c r="EC233" i="9"/>
  <c r="AZ233" i="9" s="1"/>
  <c r="AK233" i="9"/>
  <c r="AL233" i="9"/>
  <c r="EB234" i="9"/>
  <c r="CM234" i="9"/>
  <c r="AM233" i="9"/>
  <c r="AH227" i="9"/>
  <c r="AI233" i="9"/>
  <c r="AJ230" i="9"/>
  <c r="AU227" i="9"/>
  <c r="V227" i="9"/>
  <c r="DA234" i="9"/>
  <c r="CE228" i="9"/>
  <c r="CF228" i="9" s="1"/>
  <c r="CG228" i="9" s="1"/>
  <c r="BR234" i="9"/>
  <c r="DT234" i="9"/>
  <c r="DY235" i="9"/>
  <c r="DR235" i="9"/>
  <c r="DS235" i="9" s="1"/>
  <c r="BO235" i="9"/>
  <c r="BJ236" i="9"/>
  <c r="EK235" i="9"/>
  <c r="EP235" i="9" s="1"/>
  <c r="DZ235" i="9"/>
  <c r="EA235" i="9" s="1"/>
  <c r="BP235" i="9"/>
  <c r="BQ235" i="9" s="1"/>
  <c r="EL235" i="9"/>
  <c r="EM235" i="9" s="1"/>
  <c r="DI235" i="9"/>
  <c r="CX235" i="9"/>
  <c r="CS235" i="9"/>
  <c r="BK235" i="9"/>
  <c r="BL235" i="9" s="1"/>
  <c r="AT235" i="9"/>
  <c r="U235" i="9"/>
  <c r="DQ235" i="9"/>
  <c r="DJ235" i="9"/>
  <c r="DK235" i="9" s="1"/>
  <c r="CY235" i="9"/>
  <c r="CZ235" i="9" s="1"/>
  <c r="CT235" i="9"/>
  <c r="CU235" i="9" s="1"/>
  <c r="DB232" i="9"/>
  <c r="DC231" i="9"/>
  <c r="DD231" i="9" s="1"/>
  <c r="DL234" i="9"/>
  <c r="AK234" i="9" s="1"/>
  <c r="CC230" i="9"/>
  <c r="CD229" i="9"/>
  <c r="DE230" i="9"/>
  <c r="AW230" i="9" s="1"/>
  <c r="X230" i="9"/>
  <c r="BV236" i="9"/>
  <c r="CI235" i="9"/>
  <c r="CJ235" i="9" s="1"/>
  <c r="CL235" i="9" s="1"/>
  <c r="BW232" i="9"/>
  <c r="BX231" i="9"/>
  <c r="BY231" i="9" s="1"/>
  <c r="CV234" i="9"/>
  <c r="ED233" i="9" l="1"/>
  <c r="FM234" i="9"/>
  <c r="FN234" i="9" s="1"/>
  <c r="FK234" i="9"/>
  <c r="AC234" i="9"/>
  <c r="BB234" i="9" s="1"/>
  <c r="FX234" i="9"/>
  <c r="FV234" i="9"/>
  <c r="EZ234" i="9"/>
  <c r="FB234" i="9"/>
  <c r="FC234" i="9" s="1"/>
  <c r="AO234" i="9"/>
  <c r="FU235" i="9"/>
  <c r="AO235" i="9" s="1"/>
  <c r="FY233" i="9"/>
  <c r="AD233" i="9"/>
  <c r="BC233" i="9" s="1"/>
  <c r="AP233" i="9"/>
  <c r="FJ235" i="9"/>
  <c r="FG236" i="9"/>
  <c r="FL236" i="9" s="1"/>
  <c r="FR236" i="9"/>
  <c r="FW236" i="9" s="1"/>
  <c r="EV236" i="9"/>
  <c r="FA236" i="9" s="1"/>
  <c r="FS236" i="9"/>
  <c r="FT236" i="9" s="1"/>
  <c r="EW236" i="9"/>
  <c r="EX236" i="9" s="1"/>
  <c r="FH236" i="9"/>
  <c r="FI236" i="9" s="1"/>
  <c r="EY235" i="9"/>
  <c r="EC234" i="9"/>
  <c r="AZ234" i="9" s="1"/>
  <c r="AB233" i="9"/>
  <c r="EO234" i="9"/>
  <c r="EQ234" i="9"/>
  <c r="ER233" i="9"/>
  <c r="EF233" i="9"/>
  <c r="EG233" i="9" s="1"/>
  <c r="BA233" i="9" s="1"/>
  <c r="EB235" i="9"/>
  <c r="AM235" i="9" s="1"/>
  <c r="EE234" i="9"/>
  <c r="AB234" i="9" s="1"/>
  <c r="CM235" i="9"/>
  <c r="AA234" i="9"/>
  <c r="BR235" i="9"/>
  <c r="CV235" i="9"/>
  <c r="AI235" i="9" s="1"/>
  <c r="EN235" i="9"/>
  <c r="DT235" i="9"/>
  <c r="AL235" i="9" s="1"/>
  <c r="DL235" i="9"/>
  <c r="AK235" i="9" s="1"/>
  <c r="AH228" i="9"/>
  <c r="AL234" i="9"/>
  <c r="AM234" i="9"/>
  <c r="AI234" i="9"/>
  <c r="AJ231" i="9"/>
  <c r="AV234" i="9"/>
  <c r="W234" i="9"/>
  <c r="DM234" i="9"/>
  <c r="AX234" i="9" s="1"/>
  <c r="Y234" i="9"/>
  <c r="CC231" i="9"/>
  <c r="CD230" i="9"/>
  <c r="DY236" i="9"/>
  <c r="DR236" i="9"/>
  <c r="DS236" i="9" s="1"/>
  <c r="BO236" i="9"/>
  <c r="BJ237" i="9"/>
  <c r="EK236" i="9"/>
  <c r="EP236" i="9" s="1"/>
  <c r="DZ236" i="9"/>
  <c r="EA236" i="9" s="1"/>
  <c r="BP236" i="9"/>
  <c r="BQ236" i="9" s="1"/>
  <c r="EL236" i="9"/>
  <c r="EM236" i="9" s="1"/>
  <c r="DI236" i="9"/>
  <c r="CX236" i="9"/>
  <c r="CS236" i="9"/>
  <c r="BK236" i="9"/>
  <c r="BL236" i="9" s="1"/>
  <c r="AT236" i="9"/>
  <c r="U236" i="9"/>
  <c r="DQ236" i="9"/>
  <c r="DJ236" i="9"/>
  <c r="DK236" i="9" s="1"/>
  <c r="CY236" i="9"/>
  <c r="CZ236" i="9" s="1"/>
  <c r="CT236" i="9"/>
  <c r="CU236" i="9" s="1"/>
  <c r="BW233" i="9"/>
  <c r="BX232" i="9"/>
  <c r="BY232" i="9" s="1"/>
  <c r="CE229" i="9"/>
  <c r="CF229" i="9" s="1"/>
  <c r="CG229" i="9" s="1"/>
  <c r="DB233" i="9"/>
  <c r="DC232" i="9"/>
  <c r="DD232" i="9" s="1"/>
  <c r="DA235" i="9"/>
  <c r="AU228" i="9"/>
  <c r="V228" i="9"/>
  <c r="BV237" i="9"/>
  <c r="CI236" i="9"/>
  <c r="CJ236" i="9" s="1"/>
  <c r="CL236" i="9" s="1"/>
  <c r="DE231" i="9"/>
  <c r="AW231" i="9" s="1"/>
  <c r="X231" i="9"/>
  <c r="DU234" i="9"/>
  <c r="AY234" i="9" s="1"/>
  <c r="Z234" i="9"/>
  <c r="FK235" i="9" l="1"/>
  <c r="FM235" i="9"/>
  <c r="FN235" i="9" s="1"/>
  <c r="AC235" i="9"/>
  <c r="FX235" i="9"/>
  <c r="FV235" i="9"/>
  <c r="FJ236" i="9"/>
  <c r="FR237" i="9"/>
  <c r="FW237" i="9" s="1"/>
  <c r="FG237" i="9"/>
  <c r="FL237" i="9" s="1"/>
  <c r="EV237" i="9"/>
  <c r="FA237" i="9" s="1"/>
  <c r="FS237" i="9"/>
  <c r="FT237" i="9" s="1"/>
  <c r="FH237" i="9"/>
  <c r="FI237" i="9" s="1"/>
  <c r="EW237" i="9"/>
  <c r="EX237" i="9" s="1"/>
  <c r="FB235" i="9"/>
  <c r="FC235" i="9" s="1"/>
  <c r="EZ235" i="9"/>
  <c r="FU236" i="9"/>
  <c r="FY234" i="9"/>
  <c r="AD234" i="9"/>
  <c r="BC234" i="9" s="1"/>
  <c r="AP234" i="9"/>
  <c r="EY236" i="9"/>
  <c r="EF234" i="9"/>
  <c r="EG234" i="9" s="1"/>
  <c r="BA234" i="9" s="1"/>
  <c r="EO235" i="9"/>
  <c r="EQ235" i="9"/>
  <c r="BB235" i="9"/>
  <c r="ER234" i="9"/>
  <c r="EE235" i="9"/>
  <c r="ED235" i="9" s="1"/>
  <c r="Z235" i="9"/>
  <c r="EC235" i="9"/>
  <c r="AZ235" i="9" s="1"/>
  <c r="DU235" i="9"/>
  <c r="AY235" i="9" s="1"/>
  <c r="AA235" i="9"/>
  <c r="Y235" i="9"/>
  <c r="AN234" i="9"/>
  <c r="W235" i="9"/>
  <c r="ED234" i="9"/>
  <c r="AV235" i="9"/>
  <c r="DM235" i="9"/>
  <c r="AX235" i="9" s="1"/>
  <c r="CM236" i="9"/>
  <c r="EB236" i="9"/>
  <c r="AM236" i="9" s="1"/>
  <c r="BR236" i="9"/>
  <c r="DL236" i="9"/>
  <c r="EN236" i="9"/>
  <c r="DT236" i="9"/>
  <c r="AL236" i="9" s="1"/>
  <c r="CV236" i="9"/>
  <c r="AI236" i="9" s="1"/>
  <c r="AJ232" i="9"/>
  <c r="AH229" i="9"/>
  <c r="AU229" i="9"/>
  <c r="V229" i="9"/>
  <c r="DB234" i="9"/>
  <c r="DC233" i="9"/>
  <c r="DD233" i="9" s="1"/>
  <c r="BW234" i="9"/>
  <c r="BX233" i="9"/>
  <c r="BY233" i="9" s="1"/>
  <c r="BV238" i="9"/>
  <c r="CI237" i="9"/>
  <c r="CJ237" i="9" s="1"/>
  <c r="CL237" i="9" s="1"/>
  <c r="DE232" i="9"/>
  <c r="AW232" i="9" s="1"/>
  <c r="X232" i="9"/>
  <c r="CC232" i="9"/>
  <c r="CD231" i="9"/>
  <c r="CE230" i="9"/>
  <c r="CF230" i="9" s="1"/>
  <c r="CG230" i="9" s="1"/>
  <c r="DY237" i="9"/>
  <c r="DR237" i="9"/>
  <c r="DS237" i="9" s="1"/>
  <c r="BO237" i="9"/>
  <c r="BJ238" i="9"/>
  <c r="EK237" i="9"/>
  <c r="EP237" i="9" s="1"/>
  <c r="DZ237" i="9"/>
  <c r="EA237" i="9" s="1"/>
  <c r="BP237" i="9"/>
  <c r="BQ237" i="9" s="1"/>
  <c r="EL237" i="9"/>
  <c r="EM237" i="9" s="1"/>
  <c r="DI237" i="9"/>
  <c r="CX237" i="9"/>
  <c r="CS237" i="9"/>
  <c r="BK237" i="9"/>
  <c r="BL237" i="9" s="1"/>
  <c r="AT237" i="9"/>
  <c r="U237" i="9"/>
  <c r="DQ237" i="9"/>
  <c r="DJ237" i="9"/>
  <c r="DK237" i="9" s="1"/>
  <c r="CY237" i="9"/>
  <c r="CZ237" i="9" s="1"/>
  <c r="CT237" i="9"/>
  <c r="CU237" i="9" s="1"/>
  <c r="DA236" i="9"/>
  <c r="FB236" i="9" l="1"/>
  <c r="FC236" i="9" s="1"/>
  <c r="EZ236" i="9"/>
  <c r="AC236" i="9"/>
  <c r="BB236" i="9" s="1"/>
  <c r="FX236" i="9"/>
  <c r="FV236" i="9"/>
  <c r="FJ237" i="9"/>
  <c r="FM236" i="9"/>
  <c r="FN236" i="9" s="1"/>
  <c r="FK236" i="9"/>
  <c r="EY237" i="9"/>
  <c r="AO236" i="9"/>
  <c r="EV238" i="9"/>
  <c r="FA238" i="9" s="1"/>
  <c r="FR238" i="9"/>
  <c r="FW238" i="9" s="1"/>
  <c r="FG238" i="9"/>
  <c r="FL238" i="9" s="1"/>
  <c r="FS238" i="9"/>
  <c r="FT238" i="9" s="1"/>
  <c r="FH238" i="9"/>
  <c r="FI238" i="9" s="1"/>
  <c r="EW238" i="9"/>
  <c r="EX238" i="9" s="1"/>
  <c r="FY235" i="9"/>
  <c r="AD235" i="9"/>
  <c r="BC235" i="9" s="1"/>
  <c r="AP235" i="9"/>
  <c r="FU237" i="9"/>
  <c r="AN235" i="9"/>
  <c r="EO236" i="9"/>
  <c r="EQ236" i="9"/>
  <c r="ER235" i="9"/>
  <c r="AB235" i="9"/>
  <c r="EF235" i="9"/>
  <c r="EG235" i="9" s="1"/>
  <c r="BA235" i="9" s="1"/>
  <c r="W236" i="9"/>
  <c r="AV236" i="9"/>
  <c r="EC236" i="9"/>
  <c r="AZ236" i="9" s="1"/>
  <c r="DU236" i="9"/>
  <c r="AY236" i="9" s="1"/>
  <c r="Z236" i="9"/>
  <c r="EE236" i="9"/>
  <c r="Y236" i="9"/>
  <c r="AK236" i="9"/>
  <c r="DM236" i="9"/>
  <c r="AX236" i="9" s="1"/>
  <c r="AA236" i="9"/>
  <c r="AH230" i="9"/>
  <c r="EN237" i="9"/>
  <c r="EB237" i="9"/>
  <c r="AM237" i="9" s="1"/>
  <c r="AJ233" i="9"/>
  <c r="BR237" i="9"/>
  <c r="DA237" i="9"/>
  <c r="CE231" i="9"/>
  <c r="CF231" i="9" s="1"/>
  <c r="CG231" i="9" s="1"/>
  <c r="X233" i="9"/>
  <c r="DE233" i="9"/>
  <c r="AW233" i="9" s="1"/>
  <c r="BW235" i="9"/>
  <c r="BX234" i="9"/>
  <c r="BY234" i="9" s="1"/>
  <c r="CV237" i="9"/>
  <c r="CM237" i="9"/>
  <c r="DT237" i="9"/>
  <c r="DY238" i="9"/>
  <c r="DR238" i="9"/>
  <c r="DS238" i="9" s="1"/>
  <c r="BO238" i="9"/>
  <c r="BJ239" i="9"/>
  <c r="EK238" i="9"/>
  <c r="EP238" i="9" s="1"/>
  <c r="DZ238" i="9"/>
  <c r="EA238" i="9" s="1"/>
  <c r="BP238" i="9"/>
  <c r="BQ238" i="9" s="1"/>
  <c r="EL238" i="9"/>
  <c r="EM238" i="9" s="1"/>
  <c r="DI238" i="9"/>
  <c r="CX238" i="9"/>
  <c r="CS238" i="9"/>
  <c r="BK238" i="9"/>
  <c r="BL238" i="9" s="1"/>
  <c r="AT238" i="9"/>
  <c r="U238" i="9"/>
  <c r="DQ238" i="9"/>
  <c r="DJ238" i="9"/>
  <c r="DK238" i="9" s="1"/>
  <c r="CY238" i="9"/>
  <c r="CZ238" i="9" s="1"/>
  <c r="CT238" i="9"/>
  <c r="CU238" i="9" s="1"/>
  <c r="AU230" i="9"/>
  <c r="V230" i="9"/>
  <c r="CC233" i="9"/>
  <c r="CD232" i="9"/>
  <c r="BV239" i="9"/>
  <c r="CI238" i="9"/>
  <c r="CJ238" i="9" s="1"/>
  <c r="CL238" i="9" s="1"/>
  <c r="DB235" i="9"/>
  <c r="DC234" i="9"/>
  <c r="DD234" i="9" s="1"/>
  <c r="DL237" i="9"/>
  <c r="FB237" i="9" l="1"/>
  <c r="FC237" i="9" s="1"/>
  <c r="EZ237" i="9"/>
  <c r="FJ238" i="9"/>
  <c r="FR239" i="9"/>
  <c r="FW239" i="9" s="1"/>
  <c r="EV239" i="9"/>
  <c r="FA239" i="9" s="1"/>
  <c r="FG239" i="9"/>
  <c r="FL239" i="9" s="1"/>
  <c r="FS239" i="9"/>
  <c r="FT239" i="9" s="1"/>
  <c r="EW239" i="9"/>
  <c r="EX239" i="9" s="1"/>
  <c r="FH239" i="9"/>
  <c r="FI239" i="9" s="1"/>
  <c r="AC237" i="9"/>
  <c r="BB237" i="9" s="1"/>
  <c r="FX237" i="9"/>
  <c r="FV237" i="9"/>
  <c r="FK237" i="9"/>
  <c r="FM237" i="9"/>
  <c r="FN237" i="9" s="1"/>
  <c r="EY238" i="9"/>
  <c r="AO237" i="9"/>
  <c r="FY236" i="9"/>
  <c r="AD236" i="9"/>
  <c r="AP236" i="9"/>
  <c r="FU238" i="9"/>
  <c r="EC237" i="9"/>
  <c r="AZ237" i="9" s="1"/>
  <c r="EO237" i="9"/>
  <c r="EQ237" i="9"/>
  <c r="BC236" i="9"/>
  <c r="ER236" i="9"/>
  <c r="AB236" i="9"/>
  <c r="EF236" i="9"/>
  <c r="EG236" i="9" s="1"/>
  <c r="BA236" i="9" s="1"/>
  <c r="ED236" i="9"/>
  <c r="AN236" i="9"/>
  <c r="AI237" i="9"/>
  <c r="EN238" i="9"/>
  <c r="EE237" i="9"/>
  <c r="ED237" i="9" s="1"/>
  <c r="CM238" i="9"/>
  <c r="EB238" i="9"/>
  <c r="AA238" i="9" s="1"/>
  <c r="AH231" i="9"/>
  <c r="AK237" i="9"/>
  <c r="AL237" i="9"/>
  <c r="AJ234" i="9"/>
  <c r="AA237" i="9"/>
  <c r="AU231" i="9"/>
  <c r="V231" i="9"/>
  <c r="DA238" i="9"/>
  <c r="DM237" i="9"/>
  <c r="AX237" i="9" s="1"/>
  <c r="Y237" i="9"/>
  <c r="CC234" i="9"/>
  <c r="CD233" i="9"/>
  <c r="DU237" i="9"/>
  <c r="AY237" i="9" s="1"/>
  <c r="Z237" i="9"/>
  <c r="BW236" i="9"/>
  <c r="BX235" i="9"/>
  <c r="BY235" i="9" s="1"/>
  <c r="BR238" i="9"/>
  <c r="DT238" i="9"/>
  <c r="DB236" i="9"/>
  <c r="DC235" i="9"/>
  <c r="DD235" i="9" s="1"/>
  <c r="DY239" i="9"/>
  <c r="DR239" i="9"/>
  <c r="DS239" i="9" s="1"/>
  <c r="BO239" i="9"/>
  <c r="BJ240" i="9"/>
  <c r="EK239" i="9"/>
  <c r="EP239" i="9" s="1"/>
  <c r="DZ239" i="9"/>
  <c r="EA239" i="9" s="1"/>
  <c r="BP239" i="9"/>
  <c r="BQ239" i="9" s="1"/>
  <c r="EL239" i="9"/>
  <c r="EM239" i="9" s="1"/>
  <c r="DI239" i="9"/>
  <c r="CX239" i="9"/>
  <c r="CS239" i="9"/>
  <c r="BK239" i="9"/>
  <c r="BL239" i="9" s="1"/>
  <c r="AT239" i="9"/>
  <c r="U239" i="9"/>
  <c r="DQ239" i="9"/>
  <c r="DJ239" i="9"/>
  <c r="DK239" i="9" s="1"/>
  <c r="CY239" i="9"/>
  <c r="CZ239" i="9" s="1"/>
  <c r="CT239" i="9"/>
  <c r="CU239" i="9" s="1"/>
  <c r="DL238" i="9"/>
  <c r="AK238" i="9" s="1"/>
  <c r="CE232" i="9"/>
  <c r="CF232" i="9" s="1"/>
  <c r="CG232" i="9" s="1"/>
  <c r="DE234" i="9"/>
  <c r="AW234" i="9" s="1"/>
  <c r="X234" i="9"/>
  <c r="BV240" i="9"/>
  <c r="CI239" i="9"/>
  <c r="CJ239" i="9" s="1"/>
  <c r="CL239" i="9" s="1"/>
  <c r="AV237" i="9"/>
  <c r="W237" i="9"/>
  <c r="CV238" i="9"/>
  <c r="FR240" i="9" l="1"/>
  <c r="FW240" i="9" s="1"/>
  <c r="EV240" i="9"/>
  <c r="FA240" i="9" s="1"/>
  <c r="FG240" i="9"/>
  <c r="FL240" i="9" s="1"/>
  <c r="FS240" i="9"/>
  <c r="FT240" i="9" s="1"/>
  <c r="EW240" i="9"/>
  <c r="EX240" i="9" s="1"/>
  <c r="FH240" i="9"/>
  <c r="FI240" i="9" s="1"/>
  <c r="FB238" i="9"/>
  <c r="FC238" i="9" s="1"/>
  <c r="EZ238" i="9"/>
  <c r="FY237" i="9"/>
  <c r="AD237" i="9"/>
  <c r="BC237" i="9" s="1"/>
  <c r="AP237" i="9"/>
  <c r="FU239" i="9"/>
  <c r="AO239" i="9" s="1"/>
  <c r="AC238" i="9"/>
  <c r="BB238" i="9" s="1"/>
  <c r="FX238" i="9"/>
  <c r="FV238" i="9"/>
  <c r="EY239" i="9"/>
  <c r="FM238" i="9"/>
  <c r="FN238" i="9" s="1"/>
  <c r="FK238" i="9"/>
  <c r="FJ239" i="9"/>
  <c r="EF237" i="9"/>
  <c r="EG237" i="9" s="1"/>
  <c r="BA237" i="9" s="1"/>
  <c r="AO238" i="9"/>
  <c r="AB237" i="9"/>
  <c r="EC238" i="9"/>
  <c r="AZ238" i="9" s="1"/>
  <c r="ER237" i="9"/>
  <c r="EO238" i="9"/>
  <c r="EQ238" i="9"/>
  <c r="EE238" i="9"/>
  <c r="AN238" i="9" s="1"/>
  <c r="CV239" i="9"/>
  <c r="AV239" i="9" s="1"/>
  <c r="BR239" i="9"/>
  <c r="AM238" i="9"/>
  <c r="DT239" i="9"/>
  <c r="AL239" i="9" s="1"/>
  <c r="AL238" i="9"/>
  <c r="EN239" i="9"/>
  <c r="AI238" i="9"/>
  <c r="DL239" i="9"/>
  <c r="DM239" i="9" s="1"/>
  <c r="AX239" i="9" s="1"/>
  <c r="EB239" i="9"/>
  <c r="AM239" i="9" s="1"/>
  <c r="AH232" i="9"/>
  <c r="AJ235" i="9"/>
  <c r="AN237" i="9"/>
  <c r="CM239" i="9"/>
  <c r="AU232" i="9"/>
  <c r="V232" i="9"/>
  <c r="DA239" i="9"/>
  <c r="DU238" i="9"/>
  <c r="AY238" i="9" s="1"/>
  <c r="Z238" i="9"/>
  <c r="AV238" i="9"/>
  <c r="W238" i="9"/>
  <c r="DY240" i="9"/>
  <c r="DR240" i="9"/>
  <c r="DS240" i="9" s="1"/>
  <c r="BO240" i="9"/>
  <c r="BJ241" i="9"/>
  <c r="EK240" i="9"/>
  <c r="EP240" i="9" s="1"/>
  <c r="DZ240" i="9"/>
  <c r="EA240" i="9" s="1"/>
  <c r="BP240" i="9"/>
  <c r="BQ240" i="9" s="1"/>
  <c r="EL240" i="9"/>
  <c r="EM240" i="9" s="1"/>
  <c r="DI240" i="9"/>
  <c r="CX240" i="9"/>
  <c r="CS240" i="9"/>
  <c r="BK240" i="9"/>
  <c r="BL240" i="9" s="1"/>
  <c r="AT240" i="9"/>
  <c r="U240" i="9"/>
  <c r="DQ240" i="9"/>
  <c r="DJ240" i="9"/>
  <c r="DK240" i="9" s="1"/>
  <c r="CY240" i="9"/>
  <c r="CZ240" i="9" s="1"/>
  <c r="CT240" i="9"/>
  <c r="CU240" i="9" s="1"/>
  <c r="DB237" i="9"/>
  <c r="DC236" i="9"/>
  <c r="DD236" i="9" s="1"/>
  <c r="BW237" i="9"/>
  <c r="BX236" i="9"/>
  <c r="BY236" i="9" s="1"/>
  <c r="CC235" i="9"/>
  <c r="CD234" i="9"/>
  <c r="BV241" i="9"/>
  <c r="CI240" i="9"/>
  <c r="CJ240" i="9" s="1"/>
  <c r="CL240" i="9" s="1"/>
  <c r="DM238" i="9"/>
  <c r="AX238" i="9" s="1"/>
  <c r="Y238" i="9"/>
  <c r="DE235" i="9"/>
  <c r="AW235" i="9" s="1"/>
  <c r="X235" i="9"/>
  <c r="CE233" i="9"/>
  <c r="CF233" i="9" s="1"/>
  <c r="CG233" i="9" s="1"/>
  <c r="FM239" i="9" l="1"/>
  <c r="FN239" i="9" s="1"/>
  <c r="FK239" i="9"/>
  <c r="EZ239" i="9"/>
  <c r="FB239" i="9"/>
  <c r="FC239" i="9" s="1"/>
  <c r="AC239" i="9"/>
  <c r="BB239" i="9" s="1"/>
  <c r="FX239" i="9"/>
  <c r="FV239" i="9"/>
  <c r="FU240" i="9"/>
  <c r="AO240" i="9" s="1"/>
  <c r="EY240" i="9"/>
  <c r="FG241" i="9"/>
  <c r="FL241" i="9" s="1"/>
  <c r="FR241" i="9"/>
  <c r="FW241" i="9" s="1"/>
  <c r="EV241" i="9"/>
  <c r="FA241" i="9" s="1"/>
  <c r="FS241" i="9"/>
  <c r="FT241" i="9" s="1"/>
  <c r="FH241" i="9"/>
  <c r="FI241" i="9" s="1"/>
  <c r="EW241" i="9"/>
  <c r="EX241" i="9" s="1"/>
  <c r="FY238" i="9"/>
  <c r="AD238" i="9"/>
  <c r="BC238" i="9" s="1"/>
  <c r="AP238" i="9"/>
  <c r="FJ240" i="9"/>
  <c r="ER238" i="9"/>
  <c r="EO239" i="9"/>
  <c r="EQ239" i="9"/>
  <c r="AB238" i="9"/>
  <c r="W239" i="9"/>
  <c r="AI239" i="9"/>
  <c r="EF238" i="9"/>
  <c r="EG238" i="9" s="1"/>
  <c r="BA238" i="9" s="1"/>
  <c r="DU239" i="9"/>
  <c r="AY239" i="9" s="1"/>
  <c r="Z239" i="9"/>
  <c r="ED238" i="9"/>
  <c r="AA239" i="9"/>
  <c r="EC239" i="9"/>
  <c r="AZ239" i="9" s="1"/>
  <c r="CM240" i="9"/>
  <c r="DL240" i="9"/>
  <c r="AK240" i="9" s="1"/>
  <c r="CV240" i="9"/>
  <c r="AI240" i="9" s="1"/>
  <c r="Y239" i="9"/>
  <c r="EN240" i="9"/>
  <c r="AH233" i="9"/>
  <c r="EB240" i="9"/>
  <c r="AK239" i="9"/>
  <c r="AJ236" i="9"/>
  <c r="EE239" i="9"/>
  <c r="AB239" i="9" s="1"/>
  <c r="AU233" i="9"/>
  <c r="V233" i="9"/>
  <c r="DA240" i="9"/>
  <c r="DE236" i="9"/>
  <c r="AW236" i="9" s="1"/>
  <c r="X236" i="9"/>
  <c r="BW238" i="9"/>
  <c r="BX237" i="9"/>
  <c r="BY237" i="9" s="1"/>
  <c r="BR240" i="9"/>
  <c r="DT240" i="9"/>
  <c r="CE234" i="9"/>
  <c r="CF234" i="9" s="1"/>
  <c r="CG234" i="9" s="1"/>
  <c r="BV242" i="9"/>
  <c r="CI241" i="9"/>
  <c r="CJ241" i="9" s="1"/>
  <c r="CL241" i="9" s="1"/>
  <c r="DY241" i="9"/>
  <c r="DR241" i="9"/>
  <c r="DS241" i="9" s="1"/>
  <c r="BO241" i="9"/>
  <c r="BJ242" i="9"/>
  <c r="EK241" i="9"/>
  <c r="EP241" i="9" s="1"/>
  <c r="DZ241" i="9"/>
  <c r="EA241" i="9" s="1"/>
  <c r="BP241" i="9"/>
  <c r="BQ241" i="9" s="1"/>
  <c r="EL241" i="9"/>
  <c r="EM241" i="9" s="1"/>
  <c r="DI241" i="9"/>
  <c r="CX241" i="9"/>
  <c r="CS241" i="9"/>
  <c r="BK241" i="9"/>
  <c r="BL241" i="9" s="1"/>
  <c r="AT241" i="9"/>
  <c r="U241" i="9"/>
  <c r="DQ241" i="9"/>
  <c r="DJ241" i="9"/>
  <c r="DK241" i="9" s="1"/>
  <c r="CY241" i="9"/>
  <c r="CZ241" i="9" s="1"/>
  <c r="CT241" i="9"/>
  <c r="CU241" i="9" s="1"/>
  <c r="CC236" i="9"/>
  <c r="CD235" i="9"/>
  <c r="DB238" i="9"/>
  <c r="DC237" i="9"/>
  <c r="DD237" i="9" s="1"/>
  <c r="FM240" i="9" l="1"/>
  <c r="FN240" i="9" s="1"/>
  <c r="FK240" i="9"/>
  <c r="EZ240" i="9"/>
  <c r="FB240" i="9"/>
  <c r="FC240" i="9" s="1"/>
  <c r="EY241" i="9"/>
  <c r="FY239" i="9"/>
  <c r="AD239" i="9"/>
  <c r="AP239" i="9"/>
  <c r="FR242" i="9"/>
  <c r="FW242" i="9" s="1"/>
  <c r="EV242" i="9"/>
  <c r="FA242" i="9" s="1"/>
  <c r="FG242" i="9"/>
  <c r="FL242" i="9" s="1"/>
  <c r="FS242" i="9"/>
  <c r="FT242" i="9" s="1"/>
  <c r="EW242" i="9"/>
  <c r="EX242" i="9" s="1"/>
  <c r="FH242" i="9"/>
  <c r="FI242" i="9" s="1"/>
  <c r="FU241" i="9"/>
  <c r="AC240" i="9"/>
  <c r="BB240" i="9" s="1"/>
  <c r="FX240" i="9"/>
  <c r="FV240" i="9"/>
  <c r="FJ241" i="9"/>
  <c r="EO240" i="9"/>
  <c r="EQ240" i="9"/>
  <c r="ER239" i="9"/>
  <c r="BC239" i="9"/>
  <c r="AV240" i="9"/>
  <c r="EF239" i="9"/>
  <c r="EG239" i="9" s="1"/>
  <c r="BA239" i="9" s="1"/>
  <c r="Y240" i="9"/>
  <c r="DM240" i="9"/>
  <c r="AX240" i="9" s="1"/>
  <c r="W240" i="9"/>
  <c r="EE240" i="9"/>
  <c r="AB240" i="9" s="1"/>
  <c r="CM241" i="9"/>
  <c r="DL241" i="9"/>
  <c r="AK241" i="9" s="1"/>
  <c r="AA240" i="9"/>
  <c r="BR241" i="9"/>
  <c r="EN241" i="9"/>
  <c r="AJ237" i="9"/>
  <c r="DT241" i="9"/>
  <c r="Z241" i="9" s="1"/>
  <c r="EC240" i="9"/>
  <c r="AZ240" i="9" s="1"/>
  <c r="AL240" i="9"/>
  <c r="AH234" i="9"/>
  <c r="AN239" i="9"/>
  <c r="AM240" i="9"/>
  <c r="CV241" i="9"/>
  <c r="EB241" i="9"/>
  <c r="AM241" i="9" s="1"/>
  <c r="ED239" i="9"/>
  <c r="AU234" i="9"/>
  <c r="V234" i="9"/>
  <c r="DA241" i="9"/>
  <c r="BW239" i="9"/>
  <c r="BX238" i="9"/>
  <c r="BY238" i="9" s="1"/>
  <c r="DB239" i="9"/>
  <c r="DC238" i="9"/>
  <c r="DD238" i="9" s="1"/>
  <c r="DY242" i="9"/>
  <c r="DR242" i="9"/>
  <c r="DS242" i="9" s="1"/>
  <c r="BO242" i="9"/>
  <c r="BJ243" i="9"/>
  <c r="EK242" i="9"/>
  <c r="EP242" i="9" s="1"/>
  <c r="DZ242" i="9"/>
  <c r="EA242" i="9" s="1"/>
  <c r="BP242" i="9"/>
  <c r="BQ242" i="9" s="1"/>
  <c r="EL242" i="9"/>
  <c r="EM242" i="9" s="1"/>
  <c r="DI242" i="9"/>
  <c r="CX242" i="9"/>
  <c r="CS242" i="9"/>
  <c r="BK242" i="9"/>
  <c r="BL242" i="9" s="1"/>
  <c r="AT242" i="9"/>
  <c r="U242" i="9"/>
  <c r="DQ242" i="9"/>
  <c r="DJ242" i="9"/>
  <c r="DK242" i="9" s="1"/>
  <c r="CY242" i="9"/>
  <c r="CZ242" i="9" s="1"/>
  <c r="CT242" i="9"/>
  <c r="CU242" i="9" s="1"/>
  <c r="DE237" i="9"/>
  <c r="AW237" i="9" s="1"/>
  <c r="X237" i="9"/>
  <c r="BV243" i="9"/>
  <c r="CI242" i="9"/>
  <c r="CJ242" i="9" s="1"/>
  <c r="CL242" i="9" s="1"/>
  <c r="CE235" i="9"/>
  <c r="CF235" i="9" s="1"/>
  <c r="CG235" i="9" s="1"/>
  <c r="CC237" i="9"/>
  <c r="CD236" i="9"/>
  <c r="DU240" i="9"/>
  <c r="AY240" i="9" s="1"/>
  <c r="Z240" i="9"/>
  <c r="FM241" i="9" l="1"/>
  <c r="FN241" i="9" s="1"/>
  <c r="FK241" i="9"/>
  <c r="AC241" i="9"/>
  <c r="BB241" i="9" s="1"/>
  <c r="FX241" i="9"/>
  <c r="FV241" i="9"/>
  <c r="EZ241" i="9"/>
  <c r="FB241" i="9"/>
  <c r="FC241" i="9" s="1"/>
  <c r="AO241" i="9"/>
  <c r="FR243" i="9"/>
  <c r="FW243" i="9" s="1"/>
  <c r="FG243" i="9"/>
  <c r="FL243" i="9" s="1"/>
  <c r="EV243" i="9"/>
  <c r="FA243" i="9" s="1"/>
  <c r="FS243" i="9"/>
  <c r="FT243" i="9" s="1"/>
  <c r="EW243" i="9"/>
  <c r="EX243" i="9" s="1"/>
  <c r="FH243" i="9"/>
  <c r="FI243" i="9" s="1"/>
  <c r="FU242" i="9"/>
  <c r="AO242" i="9" s="1"/>
  <c r="FY240" i="9"/>
  <c r="AD240" i="9"/>
  <c r="BC240" i="9" s="1"/>
  <c r="AP240" i="9"/>
  <c r="EY242" i="9"/>
  <c r="FJ242" i="9"/>
  <c r="EF240" i="9"/>
  <c r="EG240" i="9" s="1"/>
  <c r="BA240" i="9" s="1"/>
  <c r="DU241" i="9"/>
  <c r="AY241" i="9" s="1"/>
  <c r="ED240" i="9"/>
  <c r="EO241" i="9"/>
  <c r="EQ241" i="9"/>
  <c r="ER240" i="9"/>
  <c r="AN240" i="9"/>
  <c r="EE241" i="9"/>
  <c r="AV241" i="9"/>
  <c r="Y241" i="9"/>
  <c r="DM241" i="9"/>
  <c r="AX241" i="9" s="1"/>
  <c r="BR242" i="9"/>
  <c r="W241" i="9"/>
  <c r="AA241" i="9"/>
  <c r="AI241" i="9"/>
  <c r="AH235" i="9"/>
  <c r="AJ238" i="9"/>
  <c r="AL241" i="9"/>
  <c r="EC241" i="9"/>
  <c r="AZ241" i="9" s="1"/>
  <c r="AU235" i="9"/>
  <c r="V235" i="9"/>
  <c r="EN242" i="9"/>
  <c r="DA242" i="9"/>
  <c r="EB242" i="9"/>
  <c r="CM242" i="9"/>
  <c r="CV242" i="9"/>
  <c r="DY243" i="9"/>
  <c r="DR243" i="9"/>
  <c r="DS243" i="9" s="1"/>
  <c r="BO243" i="9"/>
  <c r="BJ244" i="9"/>
  <c r="EK243" i="9"/>
  <c r="EP243" i="9" s="1"/>
  <c r="DZ243" i="9"/>
  <c r="EA243" i="9" s="1"/>
  <c r="BP243" i="9"/>
  <c r="BQ243" i="9" s="1"/>
  <c r="EL243" i="9"/>
  <c r="EM243" i="9" s="1"/>
  <c r="DI243" i="9"/>
  <c r="CX243" i="9"/>
  <c r="CS243" i="9"/>
  <c r="BK243" i="9"/>
  <c r="BL243" i="9" s="1"/>
  <c r="AT243" i="9"/>
  <c r="U243" i="9"/>
  <c r="DQ243" i="9"/>
  <c r="DJ243" i="9"/>
  <c r="DK243" i="9" s="1"/>
  <c r="CY243" i="9"/>
  <c r="CZ243" i="9" s="1"/>
  <c r="CT243" i="9"/>
  <c r="CU243" i="9" s="1"/>
  <c r="BW240" i="9"/>
  <c r="BX239" i="9"/>
  <c r="BY239" i="9" s="1"/>
  <c r="DL242" i="9"/>
  <c r="CC238" i="9"/>
  <c r="CD237" i="9"/>
  <c r="DB240" i="9"/>
  <c r="DC239" i="9"/>
  <c r="DD239" i="9" s="1"/>
  <c r="CE236" i="9"/>
  <c r="CF236" i="9" s="1"/>
  <c r="CG236" i="9" s="1"/>
  <c r="BV244" i="9"/>
  <c r="CI243" i="9"/>
  <c r="CJ243" i="9" s="1"/>
  <c r="CL243" i="9" s="1"/>
  <c r="DE238" i="9"/>
  <c r="AW238" i="9" s="1"/>
  <c r="X238" i="9"/>
  <c r="DT242" i="9"/>
  <c r="FB242" i="9" l="1"/>
  <c r="FC242" i="9" s="1"/>
  <c r="EZ242" i="9"/>
  <c r="EY243" i="9"/>
  <c r="FM242" i="9"/>
  <c r="FN242" i="9" s="1"/>
  <c r="FK242" i="9"/>
  <c r="FJ243" i="9"/>
  <c r="FR244" i="9"/>
  <c r="FW244" i="9" s="1"/>
  <c r="FG244" i="9"/>
  <c r="FL244" i="9" s="1"/>
  <c r="EV244" i="9"/>
  <c r="FA244" i="9" s="1"/>
  <c r="FS244" i="9"/>
  <c r="FT244" i="9" s="1"/>
  <c r="FH244" i="9"/>
  <c r="FI244" i="9" s="1"/>
  <c r="EW244" i="9"/>
  <c r="EX244" i="9" s="1"/>
  <c r="AC242" i="9"/>
  <c r="BB242" i="9" s="1"/>
  <c r="FX242" i="9"/>
  <c r="FV242" i="9"/>
  <c r="FY241" i="9"/>
  <c r="AD241" i="9"/>
  <c r="BC241" i="9" s="1"/>
  <c r="AP241" i="9"/>
  <c r="FU243" i="9"/>
  <c r="EO242" i="9"/>
  <c r="EQ242" i="9"/>
  <c r="ER241" i="9"/>
  <c r="ED241" i="9"/>
  <c r="AB241" i="9"/>
  <c r="EF241" i="9"/>
  <c r="EG241" i="9" s="1"/>
  <c r="BA241" i="9" s="1"/>
  <c r="AN241" i="9"/>
  <c r="AM242" i="9"/>
  <c r="AJ239" i="9"/>
  <c r="CM243" i="9"/>
  <c r="AK242" i="9"/>
  <c r="AH236" i="9"/>
  <c r="EN243" i="9"/>
  <c r="AL242" i="9"/>
  <c r="EB243" i="9"/>
  <c r="AM243" i="9" s="1"/>
  <c r="AI242" i="9"/>
  <c r="AU236" i="9"/>
  <c r="V236" i="9"/>
  <c r="DA243" i="9"/>
  <c r="DM242" i="9"/>
  <c r="AX242" i="9" s="1"/>
  <c r="Y242" i="9"/>
  <c r="EC242" i="9"/>
  <c r="AZ242" i="9" s="1"/>
  <c r="AA242" i="9"/>
  <c r="EE242" i="9"/>
  <c r="BR243" i="9"/>
  <c r="DT243" i="9"/>
  <c r="CI244" i="9"/>
  <c r="CJ244" i="9" s="1"/>
  <c r="CL244" i="9" s="1"/>
  <c r="CC239" i="9"/>
  <c r="CD238" i="9"/>
  <c r="DY244" i="9"/>
  <c r="DR244" i="9"/>
  <c r="DS244" i="9" s="1"/>
  <c r="BO244" i="9"/>
  <c r="EK244" i="9"/>
  <c r="EP244" i="9" s="1"/>
  <c r="DZ244" i="9"/>
  <c r="EA244" i="9" s="1"/>
  <c r="BP244" i="9"/>
  <c r="BQ244" i="9" s="1"/>
  <c r="EL244" i="9"/>
  <c r="EM244" i="9" s="1"/>
  <c r="DI244" i="9"/>
  <c r="CX244" i="9"/>
  <c r="CS244" i="9"/>
  <c r="BK244" i="9"/>
  <c r="BL244" i="9" s="1"/>
  <c r="AT244" i="9"/>
  <c r="U244" i="9"/>
  <c r="DQ244" i="9"/>
  <c r="DJ244" i="9"/>
  <c r="DK244" i="9" s="1"/>
  <c r="CY244" i="9"/>
  <c r="CZ244" i="9" s="1"/>
  <c r="CT244" i="9"/>
  <c r="CU244" i="9" s="1"/>
  <c r="DL243" i="9"/>
  <c r="DB241" i="9"/>
  <c r="DC240" i="9"/>
  <c r="DD240" i="9" s="1"/>
  <c r="DU242" i="9"/>
  <c r="AY242" i="9" s="1"/>
  <c r="Z242" i="9"/>
  <c r="DE239" i="9"/>
  <c r="AW239" i="9" s="1"/>
  <c r="X239" i="9"/>
  <c r="CE237" i="9"/>
  <c r="CF237" i="9" s="1"/>
  <c r="CG237" i="9" s="1"/>
  <c r="BW241" i="9"/>
  <c r="BX240" i="9"/>
  <c r="BY240" i="9" s="1"/>
  <c r="AV242" i="9"/>
  <c r="W242" i="9"/>
  <c r="CV243" i="9"/>
  <c r="AC243" i="9" l="1"/>
  <c r="BB243" i="9" s="1"/>
  <c r="FX243" i="9"/>
  <c r="FV243" i="9"/>
  <c r="FJ244" i="9"/>
  <c r="FM243" i="9"/>
  <c r="FN243" i="9" s="1"/>
  <c r="FK243" i="9"/>
  <c r="EY244" i="9"/>
  <c r="EZ243" i="9"/>
  <c r="FB243" i="9"/>
  <c r="FC243" i="9" s="1"/>
  <c r="AO243" i="9"/>
  <c r="FY242" i="9"/>
  <c r="AD242" i="9"/>
  <c r="BC242" i="9" s="1"/>
  <c r="AP242" i="9"/>
  <c r="FU244" i="9"/>
  <c r="EC243" i="9"/>
  <c r="AZ243" i="9" s="1"/>
  <c r="EO243" i="9"/>
  <c r="EQ243" i="9"/>
  <c r="ER242" i="9"/>
  <c r="CV244" i="9"/>
  <c r="AH237" i="9"/>
  <c r="EE243" i="9"/>
  <c r="EF243" i="9" s="1"/>
  <c r="EG243" i="9" s="1"/>
  <c r="BA243" i="9" s="1"/>
  <c r="AI243" i="9"/>
  <c r="AJ240" i="9"/>
  <c r="EB244" i="9"/>
  <c r="AM244" i="9" s="1"/>
  <c r="AK243" i="9"/>
  <c r="AN242" i="9"/>
  <c r="BR244" i="9"/>
  <c r="DT244" i="9"/>
  <c r="AL243" i="9"/>
  <c r="DL244" i="9"/>
  <c r="AK244" i="9" s="1"/>
  <c r="EN244" i="9"/>
  <c r="AA243" i="9"/>
  <c r="DA244" i="9"/>
  <c r="DM243" i="9"/>
  <c r="AX243" i="9" s="1"/>
  <c r="Y243" i="9"/>
  <c r="ED242" i="9"/>
  <c r="AB242" i="9"/>
  <c r="EF242" i="9"/>
  <c r="EG242" i="9" s="1"/>
  <c r="BA242" i="9" s="1"/>
  <c r="AV243" i="9"/>
  <c r="W243" i="9"/>
  <c r="CM244" i="9"/>
  <c r="AU237" i="9"/>
  <c r="V237" i="9"/>
  <c r="DB242" i="9"/>
  <c r="DC241" i="9"/>
  <c r="DD241" i="9" s="1"/>
  <c r="BW242" i="9"/>
  <c r="BX241" i="9"/>
  <c r="BY241" i="9" s="1"/>
  <c r="DE240" i="9"/>
  <c r="AW240" i="9" s="1"/>
  <c r="X240" i="9"/>
  <c r="CC240" i="9"/>
  <c r="CD239" i="9"/>
  <c r="DU243" i="9"/>
  <c r="AY243" i="9" s="1"/>
  <c r="Z243" i="9"/>
  <c r="CE238" i="9"/>
  <c r="CF238" i="9" s="1"/>
  <c r="CG238" i="9" s="1"/>
  <c r="FY243" i="9" l="1"/>
  <c r="AD243" i="9"/>
  <c r="BC243" i="9" s="1"/>
  <c r="AP243" i="9"/>
  <c r="FB244" i="9"/>
  <c r="FC244" i="9" s="1"/>
  <c r="EZ244" i="9"/>
  <c r="AC244" i="9"/>
  <c r="FX244" i="9"/>
  <c r="FV244" i="9"/>
  <c r="FK244" i="9"/>
  <c r="FM244" i="9"/>
  <c r="FN244" i="9" s="1"/>
  <c r="AO244" i="9"/>
  <c r="EO244" i="9"/>
  <c r="EQ244" i="9"/>
  <c r="BB244" i="9"/>
  <c r="ER243" i="9"/>
  <c r="EE244" i="9"/>
  <c r="AN244" i="9" s="1"/>
  <c r="AA244" i="9"/>
  <c r="AB243" i="9"/>
  <c r="ED243" i="9"/>
  <c r="Y244" i="9"/>
  <c r="AV244" i="9"/>
  <c r="AI244" i="9"/>
  <c r="W244" i="9"/>
  <c r="DM244" i="9"/>
  <c r="AX244" i="9" s="1"/>
  <c r="EC244" i="9"/>
  <c r="AZ244" i="9" s="1"/>
  <c r="Z244" i="9"/>
  <c r="AH238" i="9"/>
  <c r="AN243" i="9"/>
  <c r="AL244" i="9"/>
  <c r="AJ241" i="9"/>
  <c r="DU244" i="9"/>
  <c r="AY244" i="9" s="1"/>
  <c r="AU238" i="9"/>
  <c r="V238" i="9"/>
  <c r="BW243" i="9"/>
  <c r="BX242" i="9"/>
  <c r="BY242" i="9" s="1"/>
  <c r="CC241" i="9"/>
  <c r="CD240" i="9"/>
  <c r="CE239" i="9"/>
  <c r="CF239" i="9" s="1"/>
  <c r="CG239" i="9" s="1"/>
  <c r="DB243" i="9"/>
  <c r="DC242" i="9"/>
  <c r="DD242" i="9" s="1"/>
  <c r="DE241" i="9"/>
  <c r="AW241" i="9" s="1"/>
  <c r="X241" i="9"/>
  <c r="FY244" i="9" l="1"/>
  <c r="AD244" i="9"/>
  <c r="AP244" i="9"/>
  <c r="ED244" i="9"/>
  <c r="ER244" i="9"/>
  <c r="BC244" i="9"/>
  <c r="AB244" i="9"/>
  <c r="EF244" i="9"/>
  <c r="EG244" i="9" s="1"/>
  <c r="BA244" i="9" s="1"/>
  <c r="AJ242" i="9"/>
  <c r="AH239" i="9"/>
  <c r="AU239" i="9"/>
  <c r="V239" i="9"/>
  <c r="DB244" i="9"/>
  <c r="DC244" i="9" s="1"/>
  <c r="DD244" i="9" s="1"/>
  <c r="DC243" i="9"/>
  <c r="DD243" i="9" s="1"/>
  <c r="CC242" i="9"/>
  <c r="CD241" i="9"/>
  <c r="DE242" i="9"/>
  <c r="AW242" i="9" s="1"/>
  <c r="X242" i="9"/>
  <c r="CE240" i="9"/>
  <c r="CF240" i="9" s="1"/>
  <c r="CG240" i="9" s="1"/>
  <c r="BW244" i="9"/>
  <c r="BX244" i="9" s="1"/>
  <c r="BY244" i="9" s="1"/>
  <c r="BX243" i="9"/>
  <c r="BY243" i="9" s="1"/>
  <c r="AH240" i="9" l="1"/>
  <c r="AJ244" i="9"/>
  <c r="AJ243" i="9"/>
  <c r="DE243" i="9"/>
  <c r="AW243" i="9" s="1"/>
  <c r="X243" i="9"/>
  <c r="CC243" i="9"/>
  <c r="CD242" i="9"/>
  <c r="CE241" i="9"/>
  <c r="CF241" i="9" s="1"/>
  <c r="CG241" i="9" s="1"/>
  <c r="AU240" i="9"/>
  <c r="V240" i="9"/>
  <c r="DE244" i="9"/>
  <c r="AW244" i="9" s="1"/>
  <c r="X244" i="9"/>
  <c r="AH241" i="9" l="1"/>
  <c r="AU241" i="9"/>
  <c r="V241" i="9"/>
  <c r="CC244" i="9"/>
  <c r="CD244" i="9" s="1"/>
  <c r="CD243" i="9"/>
  <c r="CE242" i="9"/>
  <c r="CF242" i="9" s="1"/>
  <c r="CG242" i="9" s="1"/>
  <c r="AH242" i="9" l="1"/>
  <c r="AU242" i="9"/>
  <c r="V242" i="9"/>
  <c r="CE244" i="9"/>
  <c r="CF244" i="9" s="1"/>
  <c r="CG244" i="9" s="1"/>
  <c r="CE243" i="9"/>
  <c r="CF243" i="9" s="1"/>
  <c r="CG243" i="9" s="1"/>
  <c r="AH244" i="9" l="1"/>
  <c r="AH243" i="9"/>
  <c r="AU244" i="9"/>
  <c r="V244" i="9"/>
  <c r="AU243" i="9"/>
  <c r="V243" i="9"/>
  <c r="EM17" i="9"/>
  <c r="EN17" i="9" s="1"/>
  <c r="EQ17" i="9" l="1"/>
  <c r="EO17" i="9"/>
  <c r="BB17" i="9"/>
  <c r="ER17" i="9" l="1"/>
  <c r="BC17" i="9"/>
  <c r="GE3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ibmiddleton@live.com</author>
    <author>Iain Middleton</author>
  </authors>
  <commentList>
    <comment ref="EE1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Stated value: $520.00
</t>
        </r>
      </text>
    </comment>
    <comment ref="EP1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Stated value: $800.00
</t>
        </r>
      </text>
    </comment>
    <comment ref="FA1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Stated value: $800.00
</t>
        </r>
      </text>
    </comment>
    <comment ref="FL1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Stated value: $800.00
</t>
        </r>
      </text>
    </comment>
    <comment ref="FW11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Stated value: $800.00
</t>
        </r>
      </text>
    </comment>
    <comment ref="V13" authorId="0" shapeId="0" xr:uid="{00000000-0006-0000-0000-000006000000}">
      <text>
        <r>
          <rPr>
            <sz val="9"/>
            <color indexed="81"/>
            <rFont val="Tahoma"/>
            <family val="2"/>
          </rPr>
          <t>Taxable Basic Income.
Selected Table 1A.</t>
        </r>
      </text>
    </comment>
    <comment ref="AH13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Taxabble Basic Income.
Selected Table 1A
</t>
        </r>
      </text>
    </comment>
    <comment ref="AU13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Taxabble Basic Income.
Selected Table 1A
</t>
        </r>
      </text>
    </comment>
    <comment ref="O14" authorId="0" shapeId="0" xr:uid="{00000000-0006-0000-0000-000009000000}">
      <text>
        <r>
          <rPr>
            <sz val="9"/>
            <color indexed="81"/>
            <rFont val="Tahoma"/>
            <family val="2"/>
          </rPr>
          <t>Insert proposed value</t>
        </r>
      </text>
    </comment>
    <comment ref="DZ14" authorId="0" shapeId="0" xr:uid="{00000000-0006-0000-0000-00000A000000}">
      <text>
        <r>
          <rPr>
            <sz val="9"/>
            <color indexed="81"/>
            <rFont val="Tahoma"/>
            <family val="2"/>
          </rPr>
          <t>Without IETC.</t>
        </r>
      </text>
    </comment>
    <comment ref="EA14" authorId="0" shapeId="0" xr:uid="{00000000-0006-0000-0000-00000B000000}">
      <text>
        <r>
          <rPr>
            <sz val="9"/>
            <color indexed="81"/>
            <rFont val="Tahoma"/>
            <family val="2"/>
          </rPr>
          <t>Without IRTC.</t>
        </r>
      </text>
    </comment>
    <comment ref="EB14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Without IRTC.
</t>
        </r>
      </text>
    </comment>
    <comment ref="O15" authorId="1" shapeId="0" xr:uid="{00000000-0006-0000-0000-00000D000000}">
      <text>
        <r>
          <rPr>
            <sz val="11"/>
            <color indexed="81"/>
            <rFont val="Tahoma"/>
            <family val="2"/>
          </rPr>
          <t xml:space="preserve">Assumes tax rate below the Transfer Limit is uniform and at the rate specified in cell N6. </t>
        </r>
      </text>
    </comment>
    <comment ref="U17" authorId="0" shapeId="0" xr:uid="{00000000-0006-0000-0000-00000E000000}">
      <text>
        <r>
          <rPr>
            <sz val="9"/>
            <color indexed="81"/>
            <rFont val="Tahoma"/>
            <family val="2"/>
          </rPr>
          <t>Insert any value of Gross Income.</t>
        </r>
      </text>
    </comment>
    <comment ref="AT17" authorId="0" shapeId="0" xr:uid="{00000000-0006-0000-0000-00000F000000}">
      <text>
        <r>
          <rPr>
            <sz val="9"/>
            <color indexed="81"/>
            <rFont val="Tahoma"/>
            <family val="2"/>
          </rPr>
          <t>Per week. Select annual 
value at O16</t>
        </r>
      </text>
    </comment>
    <comment ref="M24" authorId="0" shapeId="0" xr:uid="{00000000-0006-0000-0000-000010000000}">
      <text>
        <r>
          <rPr>
            <sz val="9"/>
            <color indexed="81"/>
            <rFont val="Tahoma"/>
            <family val="2"/>
          </rPr>
          <t xml:space="preserve">Gross minimum hourly rate.
2023 = $22.70
</t>
        </r>
      </text>
    </comment>
    <comment ref="N24" authorId="0" shapeId="0" xr:uid="{00000000-0006-0000-0000-000011000000}">
      <text>
        <r>
          <rPr>
            <sz val="9"/>
            <color indexed="81"/>
            <rFont val="Tahoma"/>
            <family val="2"/>
          </rPr>
          <t>Gross living income hourly rate.
2023 = $26.00</t>
        </r>
      </text>
    </comment>
    <comment ref="O24" authorId="0" shapeId="0" xr:uid="{00000000-0006-0000-0000-000012000000}">
      <text>
        <r>
          <rPr>
            <sz val="9"/>
            <color indexed="81"/>
            <rFont val="Tahoma"/>
            <family val="2"/>
          </rPr>
          <t xml:space="preserve">Gross Medium income hourly rate.
2023 = $27.76
</t>
        </r>
      </text>
    </comment>
    <comment ref="M60" authorId="0" shapeId="0" xr:uid="{00000000-0006-0000-0000-000013000000}">
      <text>
        <r>
          <rPr>
            <sz val="9"/>
            <color indexed="81"/>
            <rFont val="Tahoma"/>
            <family val="2"/>
          </rPr>
          <t>Net values selected in Table 1A.</t>
        </r>
      </text>
    </comment>
    <comment ref="N60" authorId="0" shapeId="0" xr:uid="{00000000-0006-0000-0000-000014000000}">
      <text>
        <r>
          <rPr>
            <sz val="9"/>
            <color indexed="81"/>
            <rFont val="Tahoma"/>
            <family val="2"/>
          </rPr>
          <t>Gross value to give chosen net value at current tax rates.</t>
        </r>
      </text>
    </comment>
    <comment ref="O60" authorId="0" shapeId="0" xr:uid="{00000000-0006-0000-0000-000015000000}">
      <text>
        <r>
          <rPr>
            <sz val="9"/>
            <color indexed="81"/>
            <rFont val="Tahoma"/>
            <family val="2"/>
          </rPr>
          <t>Increased to give net value at first tax rate selected in table 1A.</t>
        </r>
      </text>
    </comment>
  </commentList>
</comments>
</file>

<file path=xl/sharedStrings.xml><?xml version="1.0" encoding="utf-8"?>
<sst xmlns="http://schemas.openxmlformats.org/spreadsheetml/2006/main" count="1002" uniqueCount="324">
  <si>
    <t>%</t>
  </si>
  <si>
    <t>Threshold</t>
  </si>
  <si>
    <t>With taxable Basic Income</t>
  </si>
  <si>
    <t>week</t>
  </si>
  <si>
    <t>month</t>
  </si>
  <si>
    <t>fortnight</t>
  </si>
  <si>
    <t>Maori party proposal 2023</t>
  </si>
  <si>
    <t>Total</t>
  </si>
  <si>
    <t>Tax</t>
  </si>
  <si>
    <t>Green party proposal 2023</t>
  </si>
  <si>
    <t>Source:</t>
  </si>
  <si>
    <t>https://assets.nationbuilder.com/nationalparty/pages/17859/attachments/original/1693346887/Back_Pocket_Boost.pdf?1693346887</t>
  </si>
  <si>
    <t>Gross</t>
  </si>
  <si>
    <t>Net</t>
  </si>
  <si>
    <t>Increase</t>
  </si>
  <si>
    <t>Band</t>
  </si>
  <si>
    <t>Gross income in $5,000 steps</t>
  </si>
  <si>
    <t>net</t>
  </si>
  <si>
    <t>Gr. + BI</t>
  </si>
  <si>
    <t>tax</t>
  </si>
  <si>
    <t>https://www.maoriparty.org.nz/2023_tax_policy#:~:text=The%20tax%20rate%20will%20be,is%20targeted%20at%20land%2Dbanking.</t>
  </si>
  <si>
    <t xml:space="preserve"> </t>
  </si>
  <si>
    <t>https://www.greens.org.nz/green_party_s_new_income_guarantee_for_every_new_zealander#:~:text=The%20Income%20Guarantee%20is%20fully%20funded%20through%20simple%20changes%20to,and%20other%20debt)%20for%20individuals.</t>
  </si>
  <si>
    <t>TOP party stage 1</t>
  </si>
  <si>
    <t>https://www.top.org.nz/universal-basic-income-policy</t>
  </si>
  <si>
    <t>BI</t>
  </si>
  <si>
    <t>Total net</t>
  </si>
  <si>
    <t>Table 2A</t>
  </si>
  <si>
    <t>Table 2B</t>
  </si>
  <si>
    <t>Table 2F</t>
  </si>
  <si>
    <t>Table 2G</t>
  </si>
  <si>
    <t>Table 2H</t>
  </si>
  <si>
    <t>Table 2I</t>
  </si>
  <si>
    <t>Table 2J</t>
  </si>
  <si>
    <t>Taxable</t>
  </si>
  <si>
    <t>Tax free</t>
  </si>
  <si>
    <t>NZ First</t>
  </si>
  <si>
    <t>Other Parties</t>
  </si>
  <si>
    <t>https://www.nzfirst.nz/2023_commitments</t>
  </si>
  <si>
    <t>https://www.act.org.nz/tax</t>
  </si>
  <si>
    <t>see:</t>
  </si>
  <si>
    <t>Net income for selected gross incomes</t>
  </si>
  <si>
    <t>Table 3A</t>
  </si>
  <si>
    <t>Table 3B</t>
  </si>
  <si>
    <t>Table 3C</t>
  </si>
  <si>
    <t>Table 3D</t>
  </si>
  <si>
    <t>Table 3F</t>
  </si>
  <si>
    <t>Table 3G</t>
  </si>
  <si>
    <t>Table 3H</t>
  </si>
  <si>
    <t>Table 3I</t>
  </si>
  <si>
    <t>Table 3J</t>
  </si>
  <si>
    <t>Table 1J</t>
  </si>
  <si>
    <t>Tax at</t>
  </si>
  <si>
    <t>Scroll</t>
  </si>
  <si>
    <r>
      <t xml:space="preserve">Down </t>
    </r>
    <r>
      <rPr>
        <sz val="11"/>
        <color theme="1"/>
        <rFont val="Wingdings"/>
        <charset val="2"/>
      </rPr>
      <t>â</t>
    </r>
  </si>
  <si>
    <t>Increased</t>
  </si>
  <si>
    <r>
      <t xml:space="preserve">Right </t>
    </r>
    <r>
      <rPr>
        <sz val="11"/>
        <color theme="1"/>
        <rFont val="Wingdings"/>
        <charset val="2"/>
      </rPr>
      <t>à</t>
    </r>
  </si>
  <si>
    <t xml:space="preserve"> Proposed tax rate 3</t>
  </si>
  <si>
    <t>gross</t>
  </si>
  <si>
    <t>Income</t>
  </si>
  <si>
    <t>at tax</t>
  </si>
  <si>
    <t>rate 1</t>
  </si>
  <si>
    <t>rate 2</t>
  </si>
  <si>
    <t>income</t>
  </si>
  <si>
    <t>in net</t>
  </si>
  <si>
    <t>with BI</t>
  </si>
  <si>
    <t>Basic</t>
  </si>
  <si>
    <t>rate 3</t>
  </si>
  <si>
    <t>income +</t>
  </si>
  <si>
    <t>taxable BI</t>
  </si>
  <si>
    <t>tax rate</t>
  </si>
  <si>
    <t>above</t>
  </si>
  <si>
    <t>ACT</t>
  </si>
  <si>
    <t>Table 2D</t>
  </si>
  <si>
    <t>Table 2C</t>
  </si>
  <si>
    <t>Labour</t>
  </si>
  <si>
    <t xml:space="preserve">     No Basic Income. Tax rates as above.</t>
  </si>
  <si>
    <t xml:space="preserve">Net </t>
  </si>
  <si>
    <t>no BI</t>
  </si>
  <si>
    <t xml:space="preserve">     With tax-free Basic Income and Tax rate 3</t>
  </si>
  <si>
    <t>With tax-free Basic Income and tax rate 1</t>
  </si>
  <si>
    <t>annum</t>
  </si>
  <si>
    <t>Gross weekly Basic Income</t>
  </si>
  <si>
    <t>Gross 2 week Basic Income</t>
  </si>
  <si>
    <t>Gross monthly Basic Income</t>
  </si>
  <si>
    <t>Gross annual Basic Income</t>
  </si>
  <si>
    <t>Net weekly Basic Income</t>
  </si>
  <si>
    <t>Net 2 week Basic Income</t>
  </si>
  <si>
    <t>Net monthly Basic Income</t>
  </si>
  <si>
    <t>Net annual Basic Income</t>
  </si>
  <si>
    <t xml:space="preserve">  Tax rate 3 used</t>
  </si>
  <si>
    <t xml:space="preserve">  No Basic Income and tax rate 1</t>
  </si>
  <si>
    <t xml:space="preserve">  With tax-free Basic Income and tax rate 1</t>
  </si>
  <si>
    <t>Table 2E</t>
  </si>
  <si>
    <t>Hour</t>
  </si>
  <si>
    <t>Week</t>
  </si>
  <si>
    <t>Fortnight</t>
  </si>
  <si>
    <t>Month</t>
  </si>
  <si>
    <t>Year</t>
  </si>
  <si>
    <t>Net Income calculator.</t>
  </si>
  <si>
    <t>Table 1K</t>
  </si>
  <si>
    <t>Table 2K</t>
  </si>
  <si>
    <t>Table 3E</t>
  </si>
  <si>
    <t>Table 3K</t>
  </si>
  <si>
    <t xml:space="preserve">       Tax rates used</t>
  </si>
  <si>
    <t xml:space="preserve">  Tax rate 2 used</t>
  </si>
  <si>
    <t xml:space="preserve"> Proposed tax rate 2</t>
  </si>
  <si>
    <t xml:space="preserve">        Tax rate 1</t>
  </si>
  <si>
    <r>
      <t xml:space="preserve">Right </t>
    </r>
    <r>
      <rPr>
        <b/>
        <sz val="11"/>
        <rFont val="Wingdings"/>
        <charset val="2"/>
      </rPr>
      <t>à</t>
    </r>
  </si>
  <si>
    <r>
      <t xml:space="preserve">Down </t>
    </r>
    <r>
      <rPr>
        <b/>
        <sz val="11"/>
        <rFont val="Wingdings"/>
        <charset val="2"/>
      </rPr>
      <t>â</t>
    </r>
  </si>
  <si>
    <t>No Basic Income with tax rate above</t>
  </si>
  <si>
    <t>Tax rates used</t>
  </si>
  <si>
    <t>No Basic Income. Tax rates as above.</t>
  </si>
  <si>
    <t xml:space="preserve"> Tax rate 1 used</t>
  </si>
  <si>
    <t xml:space="preserve">         TOP party stage 2 with Basic Income</t>
  </si>
  <si>
    <t xml:space="preserve">     No Basic Income and tax rate 2</t>
  </si>
  <si>
    <t>With tax-free Basic Income and tax rate 3</t>
  </si>
  <si>
    <t xml:space="preserve"> No Basic Income.</t>
  </si>
  <si>
    <t xml:space="preserve"> Present progressive tax.</t>
  </si>
  <si>
    <t xml:space="preserve"> Selectable alternative tax scheme.</t>
  </si>
  <si>
    <t xml:space="preserve"> Selected tax-free Basic Income.</t>
  </si>
  <si>
    <t xml:space="preserve"> Selected taxable Basic Income.</t>
  </si>
  <si>
    <t xml:space="preserve"> Selected tax system.</t>
  </si>
  <si>
    <t>Maori</t>
  </si>
  <si>
    <t>Green</t>
  </si>
  <si>
    <t>TOP</t>
  </si>
  <si>
    <t xml:space="preserve">  Change in Net Income</t>
  </si>
  <si>
    <t xml:space="preserve">  Change in net income.</t>
  </si>
  <si>
    <t xml:space="preserve">  Quick Comparison.</t>
  </si>
  <si>
    <t>Table 1A</t>
  </si>
  <si>
    <t>Table 1L</t>
  </si>
  <si>
    <t>Table 2L</t>
  </si>
  <si>
    <t>Gross Inc.</t>
  </si>
  <si>
    <t>Table 3L</t>
  </si>
  <si>
    <t xml:space="preserve">  Input</t>
  </si>
  <si>
    <t xml:space="preserve"> Output</t>
  </si>
  <si>
    <t>Not included:</t>
  </si>
  <si>
    <t>Change</t>
  </si>
  <si>
    <t xml:space="preserve">  Detailed comparison.</t>
  </si>
  <si>
    <t xml:space="preserve"> Compares increase or decrease in net income for various </t>
  </si>
  <si>
    <t>No changes to the tax system proposed.</t>
  </si>
  <si>
    <t xml:space="preserve">  With taxable Basic Income and tax rate 3</t>
  </si>
  <si>
    <t xml:space="preserve"> - Scroll down to see net income changes for</t>
  </si>
  <si>
    <t xml:space="preserve">    various gross income values.</t>
  </si>
  <si>
    <t xml:space="preserve">    change in net income with various schemes.</t>
  </si>
  <si>
    <r>
      <t xml:space="preserve">  </t>
    </r>
    <r>
      <rPr>
        <sz val="11"/>
        <color theme="1"/>
        <rFont val="Wingdings"/>
        <charset val="2"/>
      </rPr>
      <t>â</t>
    </r>
    <r>
      <rPr>
        <sz val="11"/>
        <color theme="1"/>
        <rFont val="Calibri"/>
        <family val="2"/>
      </rPr>
      <t xml:space="preserve"> Scroll down for results </t>
    </r>
    <r>
      <rPr>
        <sz val="11"/>
        <color theme="1"/>
        <rFont val="Wingdings"/>
        <charset val="2"/>
      </rPr>
      <t>â</t>
    </r>
  </si>
  <si>
    <t>IETC</t>
  </si>
  <si>
    <t xml:space="preserve">Change </t>
  </si>
  <si>
    <t>with</t>
  </si>
  <si>
    <t>No</t>
  </si>
  <si>
    <t>With</t>
  </si>
  <si>
    <t>Extra</t>
  </si>
  <si>
    <t>tax rates</t>
  </si>
  <si>
    <t xml:space="preserve">          No Basic Income. Tax rates as above</t>
  </si>
  <si>
    <t>Net tot.</t>
  </si>
  <si>
    <t xml:space="preserve">                 No Basic Income with tax rate above</t>
  </si>
  <si>
    <t xml:space="preserve"> Insert the same tax rate for each tax band to achieve a flat tax.</t>
  </si>
  <si>
    <t>Selected</t>
  </si>
  <si>
    <t xml:space="preserve">  TOP Party.</t>
  </si>
  <si>
    <t>Selected tax-free Basic Income.</t>
  </si>
  <si>
    <r>
      <t xml:space="preserve">  </t>
    </r>
    <r>
      <rPr>
        <b/>
        <sz val="12"/>
        <color theme="1"/>
        <rFont val="Calibri"/>
        <family val="2"/>
        <scheme val="minor"/>
      </rPr>
      <t>Maori Party</t>
    </r>
    <r>
      <rPr>
        <sz val="12"/>
        <color theme="1"/>
        <rFont val="Calibri"/>
        <family val="2"/>
        <scheme val="minor"/>
      </rPr>
      <t>.</t>
    </r>
  </si>
  <si>
    <r>
      <t xml:space="preserve">  </t>
    </r>
    <r>
      <rPr>
        <b/>
        <sz val="12"/>
        <color theme="1"/>
        <rFont val="Calibri"/>
        <family val="2"/>
        <scheme val="minor"/>
      </rPr>
      <t>Green Party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</si>
  <si>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  </t>
    </r>
    <r>
      <rPr>
        <b/>
        <sz val="12"/>
        <color theme="1"/>
        <rFont val="Calibri"/>
        <family val="2"/>
        <scheme val="minor"/>
      </rPr>
      <t>National Party</t>
    </r>
    <r>
      <rPr>
        <sz val="12"/>
        <color theme="1"/>
        <rFont val="Calibri"/>
        <family val="2"/>
        <scheme val="minor"/>
      </rPr>
      <t xml:space="preserve">. </t>
    </r>
  </si>
  <si>
    <t>Quick comparison - weekly change</t>
  </si>
  <si>
    <t>Table 1M</t>
  </si>
  <si>
    <t>Table 2M</t>
  </si>
  <si>
    <t>Table 3M</t>
  </si>
  <si>
    <t xml:space="preserve">Version </t>
  </si>
  <si>
    <t xml:space="preserve">    tax change schemes by political parties.</t>
  </si>
  <si>
    <t xml:space="preserve">   of net incomes with proposed Basic Income and</t>
  </si>
  <si>
    <t>© 2023 I B Middleton</t>
  </si>
  <si>
    <r>
      <t xml:space="preserve">results </t>
    </r>
    <r>
      <rPr>
        <sz val="11"/>
        <color theme="1"/>
        <rFont val="Wingdings"/>
        <charset val="2"/>
      </rPr>
      <t>â</t>
    </r>
  </si>
  <si>
    <r>
      <t xml:space="preserve">Down  </t>
    </r>
    <r>
      <rPr>
        <sz val="11"/>
        <color theme="1"/>
        <rFont val="Wingdings"/>
        <charset val="2"/>
      </rPr>
      <t>â</t>
    </r>
  </si>
  <si>
    <t>to see</t>
  </si>
  <si>
    <t xml:space="preserve">  Extra tax paid above:</t>
  </si>
  <si>
    <t>https://assets.nationbuilder.com/beachheroes/pages/17574/attachments/original/1687385898/Tax_Full_Policy_Document_22June.pdf?1687385898</t>
  </si>
  <si>
    <r>
      <t xml:space="preserve">Table 1B - Tax change comparison calculator per </t>
    </r>
    <r>
      <rPr>
        <b/>
        <sz val="11"/>
        <color theme="1"/>
        <rFont val="Calibri"/>
        <family val="2"/>
        <scheme val="minor"/>
      </rPr>
      <t>annum</t>
    </r>
  </si>
  <si>
    <t>Annum</t>
  </si>
  <si>
    <t xml:space="preserve">      National</t>
  </si>
  <si>
    <t xml:space="preserve">             TOP</t>
  </si>
  <si>
    <t>Stage 1</t>
  </si>
  <si>
    <t>$</t>
  </si>
  <si>
    <t>Stage 2</t>
  </si>
  <si>
    <t>Table 1E -  present tax</t>
  </si>
  <si>
    <t>Table 1F - alternative tax with no Basic Income</t>
  </si>
  <si>
    <t>Table 1G - with the present tax system</t>
  </si>
  <si>
    <t>Table 1H - with alternative tax and BI</t>
  </si>
  <si>
    <t>Table 1I - with tax-free BI</t>
  </si>
  <si>
    <t>Table 1N</t>
  </si>
  <si>
    <t>Table 3N</t>
  </si>
  <si>
    <t>Table 2N</t>
  </si>
  <si>
    <t xml:space="preserve"> - See Table 2B to 2D and 3B to 3D for a comparison</t>
  </si>
  <si>
    <t xml:space="preserve">    National</t>
  </si>
  <si>
    <t xml:space="preserve">     Proposed change in annual net income</t>
  </si>
  <si>
    <t xml:space="preserve">Living </t>
  </si>
  <si>
    <t>Wage</t>
  </si>
  <si>
    <t>Minimum</t>
  </si>
  <si>
    <t xml:space="preserve">  - Insert proposed net Basic Income in Table 1A.</t>
  </si>
  <si>
    <t xml:space="preserve"> Scroll down to see results in $5,000 gross income bands.</t>
  </si>
  <si>
    <t>L</t>
  </si>
  <si>
    <t>adult JSS</t>
  </si>
  <si>
    <t>Values</t>
  </si>
  <si>
    <t>M</t>
  </si>
  <si>
    <t>Table 1O</t>
  </si>
  <si>
    <t>Basic Income - tax change comparison 2023</t>
  </si>
  <si>
    <r>
      <rPr>
        <sz val="11"/>
        <color theme="1"/>
        <rFont val="Wingdings"/>
        <charset val="2"/>
      </rPr>
      <t>â</t>
    </r>
    <r>
      <rPr>
        <sz val="11"/>
        <color theme="1"/>
        <rFont val="Calibri"/>
        <family val="2"/>
      </rPr>
      <t xml:space="preserve">  Scroll down to see results for preset gross income values  </t>
    </r>
    <r>
      <rPr>
        <sz val="11"/>
        <color theme="1"/>
        <rFont val="Wingdings"/>
        <charset val="2"/>
      </rPr>
      <t>â</t>
    </r>
  </si>
  <si>
    <t xml:space="preserve"> Basic Income and tax change schemes proposed for the 2023</t>
  </si>
  <si>
    <t xml:space="preserve"> election.</t>
  </si>
  <si>
    <t xml:space="preserve">  - Insert alternative tax schemes in Table 1A.</t>
  </si>
  <si>
    <t>Table 1C - Tax change comparison calculator percent</t>
  </si>
  <si>
    <r>
      <t xml:space="preserve">Table 1D - Tax change comparison calculator per </t>
    </r>
    <r>
      <rPr>
        <b/>
        <sz val="11"/>
        <color theme="1"/>
        <rFont val="Calibri"/>
        <family val="2"/>
        <scheme val="minor"/>
      </rPr>
      <t>week</t>
    </r>
  </si>
  <si>
    <t xml:space="preserve">  Percentage change in net income.</t>
  </si>
  <si>
    <t xml:space="preserve">  NZ First: The changes proposed are not specific.</t>
  </si>
  <si>
    <t>LMITO</t>
  </si>
  <si>
    <t>Basic Income and tax rate input</t>
  </si>
  <si>
    <t>adult BI</t>
  </si>
  <si>
    <t>no</t>
  </si>
  <si>
    <t xml:space="preserve">         ACT</t>
  </si>
  <si>
    <t xml:space="preserve">          ACT</t>
  </si>
  <si>
    <t xml:space="preserve">           ACT</t>
  </si>
  <si>
    <t xml:space="preserve"> Insert any value of gross income in U16 to use the </t>
  </si>
  <si>
    <r>
      <t xml:space="preserve"> </t>
    </r>
    <r>
      <rPr>
        <b/>
        <sz val="11"/>
        <color theme="1"/>
        <rFont val="Calibri"/>
        <family val="2"/>
        <scheme val="minor"/>
      </rPr>
      <t>IETC</t>
    </r>
    <r>
      <rPr>
        <sz val="11"/>
        <color theme="1"/>
        <rFont val="Calibri"/>
        <family val="2"/>
        <scheme val="minor"/>
      </rPr>
      <t xml:space="preserve"> = Independent Earner Tax Credit</t>
    </r>
  </si>
  <si>
    <t>Basic Income selected</t>
  </si>
  <si>
    <t xml:space="preserve">   Political Party    -    annual change in net income</t>
  </si>
  <si>
    <t xml:space="preserve">   Political Party    -    percent change in net income</t>
  </si>
  <si>
    <t>Political Party    -    weekly change in net income</t>
  </si>
  <si>
    <t>Quick comparison - annual change in net income</t>
  </si>
  <si>
    <t>Quick comparison - percent change in net income</t>
  </si>
  <si>
    <t xml:space="preserve">   Labour: no BI or tax change proposed but increases in Universal Basic Services.</t>
  </si>
  <si>
    <t xml:space="preserve">   Labour: no BI or tax  change proposed but increased UBS.</t>
  </si>
  <si>
    <t>Table 2O</t>
  </si>
  <si>
    <t>Table 3O</t>
  </si>
  <si>
    <t xml:space="preserve">          Converter</t>
  </si>
  <si>
    <t>I E T C</t>
  </si>
  <si>
    <t>L M I T O</t>
  </si>
  <si>
    <t xml:space="preserve">  Stage 1. Extra tax paid above $253,660</t>
  </si>
  <si>
    <t xml:space="preserve">  Extra tax paid between:</t>
  </si>
  <si>
    <t xml:space="preserve">  17. We will ensure tax income brackets are adjusted to inflation.</t>
  </si>
  <si>
    <t xml:space="preserve">     Net Basic Income</t>
  </si>
  <si>
    <t xml:space="preserve">                        net income calculator - row 16.</t>
  </si>
  <si>
    <t>No Basic Income with tax above</t>
  </si>
  <si>
    <r>
      <rPr>
        <b/>
        <sz val="11"/>
        <color theme="1"/>
        <rFont val="Calibri"/>
        <family val="2"/>
        <scheme val="minor"/>
      </rPr>
      <t xml:space="preserve"> Tax</t>
    </r>
    <r>
      <rPr>
        <sz val="11"/>
        <color theme="1"/>
        <rFont val="Calibri"/>
        <family val="2"/>
        <scheme val="minor"/>
      </rPr>
      <t>. Insert proposed tax in area outlined in red in table 1A</t>
    </r>
  </si>
  <si>
    <t xml:space="preserve"> Calculator. Insert any value of gross income in U16 to use the </t>
  </si>
  <si>
    <t>More details are given in the tables to the right.</t>
  </si>
  <si>
    <t xml:space="preserve"> More details are given in the tables to the right.</t>
  </si>
  <si>
    <r>
      <t xml:space="preserve">   Living wage         </t>
    </r>
    <r>
      <rPr>
        <sz val="11"/>
        <color theme="1"/>
        <rFont val="Wingdings"/>
        <charset val="2"/>
      </rPr>
      <t>à</t>
    </r>
  </si>
  <si>
    <r>
      <t xml:space="preserve">   Minimum wage </t>
    </r>
    <r>
      <rPr>
        <sz val="11"/>
        <color theme="1"/>
        <rFont val="Wingdings"/>
        <charset val="2"/>
      </rPr>
      <t>à</t>
    </r>
  </si>
  <si>
    <t>Medium</t>
  </si>
  <si>
    <t xml:space="preserve">Income </t>
  </si>
  <si>
    <t>No Basic Income and alternative tax</t>
  </si>
  <si>
    <t>No Basic inc. Present Tax</t>
  </si>
  <si>
    <t>Tax-free Basic Income present tax</t>
  </si>
  <si>
    <t>Taxable Basic Income - new tax</t>
  </si>
  <si>
    <t>Tax-free BI and new tax</t>
  </si>
  <si>
    <t>$1 and $55,840</t>
  </si>
  <si>
    <t xml:space="preserve"> Low and Middle Income Tax Offset.</t>
  </si>
  <si>
    <t xml:space="preserve"> LMITO begins at $2000, reaches a peak</t>
  </si>
  <si>
    <t xml:space="preserve"> of $800 at $12,000, remains at $800 until</t>
  </si>
  <si>
    <t xml:space="preserve"> $48,000, and declines to zero at $58,000.</t>
  </si>
  <si>
    <t xml:space="preserve"> to zero at $70,000. Those receiving a </t>
  </si>
  <si>
    <t xml:space="preserve"> benefit or NZ Super are excluded.</t>
  </si>
  <si>
    <t>With Basic Income and tax above</t>
  </si>
  <si>
    <t>Minimum, Living and Medium Income</t>
  </si>
  <si>
    <t>Single</t>
  </si>
  <si>
    <t>Couple</t>
  </si>
  <si>
    <t>Max value</t>
  </si>
  <si>
    <t>ACT party proposal 2, 2023 - stage 1</t>
  </si>
  <si>
    <t>ACT party proposal 2, 2023 - stage 2</t>
  </si>
  <si>
    <t>ACT party proposal 2, 2023 - stage 3</t>
  </si>
  <si>
    <t>-&gt; June 2025</t>
  </si>
  <si>
    <t xml:space="preserve"> ACT from 230921</t>
  </si>
  <si>
    <t>ACT party proposal 1, 2022</t>
  </si>
  <si>
    <r>
      <t xml:space="preserve">    </t>
    </r>
    <r>
      <rPr>
        <sz val="11"/>
        <color theme="1"/>
        <rFont val="Wingdings"/>
        <charset val="2"/>
      </rPr>
      <t>â</t>
    </r>
    <r>
      <rPr>
        <sz val="11"/>
        <color theme="1"/>
        <rFont val="Calibri"/>
        <family val="2"/>
      </rPr>
      <t xml:space="preserve">  Scroll down to see results for preset gross income values  </t>
    </r>
    <r>
      <rPr>
        <sz val="11"/>
        <color theme="1"/>
        <rFont val="Wingdings"/>
        <charset val="2"/>
      </rPr>
      <t>â</t>
    </r>
  </si>
  <si>
    <r>
      <t xml:space="preserve">    </t>
    </r>
    <r>
      <rPr>
        <sz val="11"/>
        <color theme="1"/>
        <rFont val="Wingdings"/>
        <charset val="2"/>
      </rPr>
      <t>à</t>
    </r>
    <r>
      <rPr>
        <sz val="11"/>
        <color theme="1"/>
        <rFont val="Calibri"/>
        <family val="2"/>
      </rPr>
      <t xml:space="preserve">  Scroll right to see detailed results for political parties  </t>
    </r>
    <r>
      <rPr>
        <sz val="11"/>
        <color theme="1"/>
        <rFont val="Wingdings"/>
        <charset val="2"/>
      </rPr>
      <t>à</t>
    </r>
  </si>
  <si>
    <t>Stage 3</t>
  </si>
  <si>
    <t>until June 2025</t>
  </si>
  <si>
    <t>from</t>
  </si>
  <si>
    <t>June 2025 -&gt; June 2026</t>
  </si>
  <si>
    <t>June 2026 -&gt;</t>
  </si>
  <si>
    <r>
      <t xml:space="preserve">    Scroll right for other parties </t>
    </r>
    <r>
      <rPr>
        <sz val="11"/>
        <color theme="1"/>
        <rFont val="Wingdings"/>
        <charset val="2"/>
      </rPr>
      <t>à</t>
    </r>
  </si>
  <si>
    <r>
      <t xml:space="preserve">       </t>
    </r>
    <r>
      <rPr>
        <sz val="11"/>
        <color theme="1"/>
        <rFont val="Wingdings"/>
        <charset val="2"/>
      </rPr>
      <t>â</t>
    </r>
    <r>
      <rPr>
        <sz val="11"/>
        <color theme="1"/>
        <rFont val="Calibri"/>
        <family val="2"/>
      </rPr>
      <t xml:space="preserve">  Scroll down to see results for preset gross income values  </t>
    </r>
    <r>
      <rPr>
        <sz val="11"/>
        <color theme="1"/>
        <rFont val="Wingdings"/>
        <charset val="2"/>
      </rPr>
      <t>â</t>
    </r>
  </si>
  <si>
    <r>
      <t xml:space="preserve"> </t>
    </r>
    <r>
      <rPr>
        <sz val="11"/>
        <color theme="1"/>
        <rFont val="Wingdings"/>
        <charset val="2"/>
      </rPr>
      <t>â</t>
    </r>
    <r>
      <rPr>
        <sz val="11"/>
        <color theme="1"/>
        <rFont val="Calibri"/>
        <family val="2"/>
      </rPr>
      <t xml:space="preserve">  Scroll down to see results for preset gross income values  </t>
    </r>
    <r>
      <rPr>
        <sz val="11"/>
        <color theme="1"/>
        <rFont val="Wingdings"/>
        <charset val="2"/>
      </rPr>
      <t>â</t>
    </r>
  </si>
  <si>
    <r>
      <t xml:space="preserve">   </t>
    </r>
    <r>
      <rPr>
        <sz val="11"/>
        <color theme="1"/>
        <rFont val="Wingdings"/>
        <charset val="2"/>
      </rPr>
      <t>à</t>
    </r>
    <r>
      <rPr>
        <sz val="11"/>
        <color theme="1"/>
        <rFont val="Calibri"/>
        <family val="2"/>
      </rPr>
      <t xml:space="preserve">  Scroll right to see detailed results for political parties  </t>
    </r>
    <r>
      <rPr>
        <sz val="11"/>
        <color theme="1"/>
        <rFont val="Wingdings"/>
        <charset val="2"/>
      </rPr>
      <t>à</t>
    </r>
  </si>
  <si>
    <t xml:space="preserve">  - Insert any gross income value in table 1B to see</t>
  </si>
  <si>
    <r>
      <t xml:space="preserve"> </t>
    </r>
    <r>
      <rPr>
        <b/>
        <sz val="11"/>
        <color theme="1"/>
        <rFont val="Calibri"/>
        <family val="2"/>
        <scheme val="minor"/>
      </rPr>
      <t>LMITO</t>
    </r>
    <r>
      <rPr>
        <sz val="11"/>
        <color theme="1"/>
        <rFont val="Calibri"/>
        <family val="2"/>
        <scheme val="minor"/>
      </rPr>
      <t xml:space="preserve"> = Low to Middle Income Tax Offset (ACT proposal)</t>
    </r>
  </si>
  <si>
    <r>
      <rPr>
        <b/>
        <sz val="11"/>
        <color theme="1"/>
        <rFont val="Calibri"/>
        <family val="2"/>
        <scheme val="minor"/>
      </rPr>
      <t>Transfer limit</t>
    </r>
    <r>
      <rPr>
        <sz val="11"/>
        <color theme="1"/>
        <rFont val="Calibri"/>
        <family val="2"/>
        <scheme val="minor"/>
      </rPr>
      <t xml:space="preserve"> = the point, usually measured in gross income,</t>
    </r>
  </si>
  <si>
    <t>where transfers change from being net positive, the recipient</t>
  </si>
  <si>
    <t>receives more in Basic Income than they pay in tax, to net</t>
  </si>
  <si>
    <t>negative, the individual pays more in tax than they receive</t>
  </si>
  <si>
    <t>in Basic Income.</t>
  </si>
  <si>
    <t xml:space="preserve">    Independent Earner Tax Credit</t>
  </si>
  <si>
    <r>
      <rPr>
        <b/>
        <sz val="11"/>
        <rFont val="Calibri"/>
        <family val="2"/>
        <scheme val="minor"/>
      </rPr>
      <t>National</t>
    </r>
    <r>
      <rPr>
        <sz val="11"/>
        <rFont val="Calibri"/>
        <family val="2"/>
        <scheme val="minor"/>
      </rPr>
      <t xml:space="preserve"> party proposal 2023 with IETC increase</t>
    </r>
  </si>
  <si>
    <t>Existing: $520 paid from $24,000 to</t>
  </si>
  <si>
    <t>$44,000, reducing to zero at $48,000.</t>
  </si>
  <si>
    <t>To be extended to $66,000, reducing</t>
  </si>
  <si>
    <t xml:space="preserve"> to Basic Income and income tax proposed by various political parties.</t>
  </si>
  <si>
    <t xml:space="preserve"> The tables below show how net income will change with the changes</t>
  </si>
  <si>
    <t>Superseded</t>
  </si>
  <si>
    <t>L M I T O - Superseded</t>
  </si>
  <si>
    <t>Original proposal - superseded</t>
  </si>
  <si>
    <t xml:space="preserve">      Political party</t>
  </si>
  <si>
    <t xml:space="preserve">Jobseeker Support </t>
  </si>
  <si>
    <t>Basic Inc</t>
  </si>
  <si>
    <t>Basic Inc.</t>
  </si>
  <si>
    <r>
      <t xml:space="preserve">   </t>
    </r>
    <r>
      <rPr>
        <b/>
        <sz val="10.5"/>
        <color theme="1"/>
        <rFont val="Arial Narrow"/>
        <family val="2"/>
      </rPr>
      <t xml:space="preserve">Net inc. change calculator.       Insert Gross Income </t>
    </r>
    <r>
      <rPr>
        <b/>
        <sz val="10.5"/>
        <color theme="1"/>
        <rFont val="Wingdings"/>
        <charset val="2"/>
      </rPr>
      <t>à</t>
    </r>
  </si>
  <si>
    <t xml:space="preserve">  Shows the change in net income when the proposal selected in Table 1A or </t>
  </si>
  <si>
    <t xml:space="preserve">  the proposals of the political parties are compared with present net income.</t>
  </si>
  <si>
    <t xml:space="preserve">  Detailed comparison.  Change in net income.</t>
  </si>
  <si>
    <t xml:space="preserve">  Maximum tax cut for those earning greater than $80,000</t>
  </si>
  <si>
    <t>ꚙ</t>
  </si>
  <si>
    <t>â</t>
  </si>
  <si>
    <t xml:space="preserve">      Proposed Basic Income</t>
  </si>
  <si>
    <t xml:space="preserve"> Net adult weekly jobseeker support</t>
  </si>
  <si>
    <t xml:space="preserve"> Net adult weekly Basic Income</t>
  </si>
  <si>
    <t xml:space="preserve"> Transfer limit</t>
  </si>
  <si>
    <t xml:space="preserve">  Proposed tax rate</t>
  </si>
  <si>
    <t xml:space="preserve">      Tax rate used</t>
  </si>
  <si>
    <t xml:space="preserve">        ꚙ</t>
  </si>
  <si>
    <t>Converter</t>
  </si>
  <si>
    <t>Try Basic Income values</t>
  </si>
  <si>
    <t xml:space="preserve"> with 33% uniform tax</t>
  </si>
  <si>
    <t xml:space="preserve"> with 33% and 39% tax</t>
  </si>
  <si>
    <t xml:space="preserve"> with 39% uniform tax</t>
  </si>
  <si>
    <t>V 1.231010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</si>
</sst>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;\-&quot;$&quot;#,##0"/>
    <numFmt numFmtId="43" formatCode="_-* #,##0.00_-;\-* #,##0.00_-;_-* &quot;-&quot;??_-;_-@_-"/>
    <numFmt numFmtId="164" formatCode="0.0%"/>
    <numFmt numFmtId="165" formatCode="#,##0.00_ ;\-#,##0.00\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212529"/>
      <name val="Arial"/>
      <family val="2"/>
    </font>
    <font>
      <sz val="11"/>
      <color theme="1"/>
      <name val="Arial Narrow"/>
      <family val="2"/>
    </font>
    <font>
      <sz val="11"/>
      <color theme="1"/>
      <name val="Wingdings"/>
      <charset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name val="Calibri"/>
      <family val="2"/>
      <scheme val="minor"/>
    </font>
    <font>
      <b/>
      <sz val="11"/>
      <name val="Wingdings"/>
      <charset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.5"/>
      <color theme="1"/>
      <name val="Arial Narrow"/>
      <family val="2"/>
    </font>
    <font>
      <sz val="11"/>
      <color rgb="FFFF0000"/>
      <name val="Arial Narrow"/>
      <family val="2"/>
    </font>
    <font>
      <sz val="10.5"/>
      <color rgb="FFFF0000"/>
      <name val="Arial Narrow"/>
      <family val="2"/>
    </font>
    <font>
      <sz val="10"/>
      <color rgb="FFFF0000"/>
      <name val="Arial Narrow"/>
      <family val="2"/>
    </font>
    <font>
      <sz val="10"/>
      <color rgb="FFFFFF00"/>
      <name val="Calibri"/>
      <family val="2"/>
      <scheme val="minor"/>
    </font>
    <font>
      <sz val="10"/>
      <color rgb="FFFFFF00"/>
      <name val="Arial Narrow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rgb="FF7030A0"/>
      <name val="Arial Narrow"/>
      <family val="2"/>
    </font>
    <font>
      <b/>
      <sz val="16"/>
      <color rgb="FFC00000"/>
      <name val="Calibri"/>
      <family val="2"/>
      <scheme val="minor"/>
    </font>
    <font>
      <sz val="11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0.5"/>
      <color theme="1"/>
      <name val="Arial Narrow"/>
      <family val="2"/>
    </font>
    <font>
      <b/>
      <sz val="10.5"/>
      <color theme="1"/>
      <name val="Wingdings"/>
      <charset val="2"/>
    </font>
    <font>
      <sz val="11"/>
      <color rgb="FFFFC000"/>
      <name val="Calibri"/>
      <family val="2"/>
      <scheme val="minor"/>
    </font>
    <font>
      <sz val="10.5"/>
      <color theme="0"/>
      <name val="Arial Narrow"/>
      <family val="2"/>
    </font>
    <font>
      <sz val="10.5"/>
      <name val="Arial Narrow"/>
      <family val="2"/>
    </font>
    <font>
      <b/>
      <sz val="11"/>
      <color theme="1"/>
      <name val="Arial Narrow"/>
      <family val="2"/>
    </font>
    <font>
      <sz val="10.5"/>
      <name val="Calibri"/>
      <family val="2"/>
      <scheme val="minor"/>
    </font>
    <font>
      <sz val="10.5"/>
      <color rgb="FFFF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E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BFF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5FFF8"/>
        <bgColor indexed="64"/>
      </patternFill>
    </fill>
    <fill>
      <patternFill patternType="solid">
        <fgColor rgb="FFC2FFBD"/>
        <bgColor indexed="64"/>
      </patternFill>
    </fill>
    <fill>
      <patternFill patternType="solid">
        <fgColor rgb="FFDAE9F6"/>
        <bgColor indexed="64"/>
      </patternFill>
    </fill>
    <fill>
      <patternFill patternType="solid">
        <fgColor rgb="FF4AC5FC"/>
        <bgColor indexed="64"/>
      </patternFill>
    </fill>
    <fill>
      <patternFill patternType="solid">
        <fgColor rgb="FF8BDAFD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78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3" fontId="0" fillId="3" borderId="0" xfId="0" applyNumberFormat="1" applyFill="1"/>
    <xf numFmtId="4" fontId="0" fillId="0" borderId="0" xfId="0" applyNumberFormat="1"/>
    <xf numFmtId="3" fontId="1" fillId="0" borderId="0" xfId="0" applyNumberFormat="1" applyFont="1"/>
    <xf numFmtId="0" fontId="2" fillId="0" borderId="0" xfId="0" applyFont="1"/>
    <xf numFmtId="3" fontId="0" fillId="6" borderId="33" xfId="0" applyNumberFormat="1" applyFill="1" applyBorder="1"/>
    <xf numFmtId="3" fontId="0" fillId="3" borderId="35" xfId="0" applyNumberFormat="1" applyFill="1" applyBorder="1"/>
    <xf numFmtId="3" fontId="0" fillId="3" borderId="26" xfId="0" applyNumberFormat="1" applyFill="1" applyBorder="1"/>
    <xf numFmtId="3" fontId="0" fillId="3" borderId="30" xfId="0" applyNumberFormat="1" applyFill="1" applyBorder="1"/>
    <xf numFmtId="3" fontId="0" fillId="3" borderId="29" xfId="0" applyNumberFormat="1" applyFill="1" applyBorder="1"/>
    <xf numFmtId="3" fontId="9" fillId="0" borderId="32" xfId="0" applyNumberFormat="1" applyFont="1" applyBorder="1"/>
    <xf numFmtId="0" fontId="0" fillId="7" borderId="0" xfId="0" applyFill="1"/>
    <xf numFmtId="3" fontId="9" fillId="0" borderId="0" xfId="0" applyNumberFormat="1" applyFont="1"/>
    <xf numFmtId="0" fontId="0" fillId="0" borderId="0" xfId="0" applyProtection="1">
      <protection hidden="1"/>
    </xf>
    <xf numFmtId="0" fontId="16" fillId="0" borderId="0" xfId="0" applyFont="1" applyProtection="1">
      <protection hidden="1"/>
    </xf>
    <xf numFmtId="0" fontId="0" fillId="7" borderId="0" xfId="0" applyFill="1" applyProtection="1">
      <protection hidden="1"/>
    </xf>
    <xf numFmtId="0" fontId="3" fillId="8" borderId="0" xfId="0" applyFont="1" applyFill="1" applyProtection="1">
      <protection hidden="1"/>
    </xf>
    <xf numFmtId="0" fontId="0" fillId="17" borderId="3" xfId="0" applyFill="1" applyBorder="1" applyProtection="1">
      <protection hidden="1"/>
    </xf>
    <xf numFmtId="0" fontId="19" fillId="17" borderId="13" xfId="0" applyFont="1" applyFill="1" applyBorder="1" applyProtection="1">
      <protection hidden="1"/>
    </xf>
    <xf numFmtId="0" fontId="8" fillId="17" borderId="13" xfId="0" applyFont="1" applyFill="1" applyBorder="1" applyProtection="1">
      <protection hidden="1"/>
    </xf>
    <xf numFmtId="0" fontId="0" fillId="17" borderId="13" xfId="0" applyFill="1" applyBorder="1" applyProtection="1">
      <protection hidden="1"/>
    </xf>
    <xf numFmtId="0" fontId="0" fillId="17" borderId="4" xfId="0" applyFill="1" applyBorder="1" applyProtection="1">
      <protection hidden="1"/>
    </xf>
    <xf numFmtId="3" fontId="8" fillId="20" borderId="0" xfId="0" applyNumberFormat="1" applyFont="1" applyFill="1" applyAlignment="1" applyProtection="1">
      <alignment horizontal="center"/>
      <protection hidden="1"/>
    </xf>
    <xf numFmtId="3" fontId="8" fillId="20" borderId="0" xfId="0" applyNumberFormat="1" applyFont="1" applyFill="1" applyProtection="1">
      <protection hidden="1"/>
    </xf>
    <xf numFmtId="3" fontId="0" fillId="20" borderId="0" xfId="0" applyNumberFormat="1" applyFill="1" applyProtection="1">
      <protection hidden="1"/>
    </xf>
    <xf numFmtId="0" fontId="0" fillId="10" borderId="0" xfId="0" applyFill="1" applyProtection="1">
      <protection hidden="1"/>
    </xf>
    <xf numFmtId="0" fontId="3" fillId="10" borderId="0" xfId="0" applyFont="1" applyFill="1" applyProtection="1">
      <protection hidden="1"/>
    </xf>
    <xf numFmtId="0" fontId="0" fillId="8" borderId="0" xfId="0" applyFill="1" applyProtection="1">
      <protection hidden="1"/>
    </xf>
    <xf numFmtId="0" fontId="21" fillId="8" borderId="0" xfId="2" applyFill="1" applyAlignment="1" applyProtection="1">
      <protection hidden="1"/>
    </xf>
    <xf numFmtId="0" fontId="0" fillId="9" borderId="0" xfId="0" applyFill="1" applyProtection="1">
      <protection hidden="1"/>
    </xf>
    <xf numFmtId="0" fontId="4" fillId="9" borderId="0" xfId="0" applyFont="1" applyFill="1" applyProtection="1">
      <protection hidden="1"/>
    </xf>
    <xf numFmtId="4" fontId="0" fillId="9" borderId="0" xfId="0" applyNumberFormat="1" applyFill="1" applyProtection="1">
      <protection hidden="1"/>
    </xf>
    <xf numFmtId="0" fontId="21" fillId="9" borderId="0" xfId="2" applyFill="1" applyAlignment="1" applyProtection="1">
      <protection hidden="1"/>
    </xf>
    <xf numFmtId="0" fontId="3" fillId="28" borderId="0" xfId="0" applyFont="1" applyFill="1" applyProtection="1">
      <protection hidden="1"/>
    </xf>
    <xf numFmtId="0" fontId="4" fillId="28" borderId="0" xfId="0" applyFont="1" applyFill="1" applyProtection="1">
      <protection hidden="1"/>
    </xf>
    <xf numFmtId="0" fontId="8" fillId="28" borderId="0" xfId="0" applyFont="1" applyFill="1" applyAlignment="1" applyProtection="1">
      <alignment horizontal="center"/>
      <protection hidden="1"/>
    </xf>
    <xf numFmtId="0" fontId="10" fillId="28" borderId="0" xfId="0" applyFont="1" applyFill="1" applyProtection="1">
      <protection hidden="1"/>
    </xf>
    <xf numFmtId="0" fontId="4" fillId="28" borderId="0" xfId="0" quotePrefix="1" applyFont="1" applyFill="1" applyProtection="1">
      <protection hidden="1"/>
    </xf>
    <xf numFmtId="0" fontId="8" fillId="0" borderId="0" xfId="0" applyFont="1" applyProtection="1">
      <protection hidden="1"/>
    </xf>
    <xf numFmtId="0" fontId="0" fillId="6" borderId="9" xfId="0" applyFill="1" applyBorder="1" applyProtection="1">
      <protection hidden="1"/>
    </xf>
    <xf numFmtId="0" fontId="12" fillId="17" borderId="3" xfId="0" applyFont="1" applyFill="1" applyBorder="1" applyProtection="1">
      <protection hidden="1"/>
    </xf>
    <xf numFmtId="0" fontId="8" fillId="7" borderId="7" xfId="0" applyFont="1" applyFill="1" applyBorder="1" applyProtection="1">
      <protection hidden="1"/>
    </xf>
    <xf numFmtId="0" fontId="0" fillId="7" borderId="6" xfId="0" applyFill="1" applyBorder="1" applyProtection="1">
      <protection hidden="1"/>
    </xf>
    <xf numFmtId="0" fontId="0" fillId="17" borderId="5" xfId="0" applyFill="1" applyBorder="1" applyProtection="1">
      <protection hidden="1"/>
    </xf>
    <xf numFmtId="0" fontId="24" fillId="17" borderId="0" xfId="0" applyFont="1" applyFill="1" applyProtection="1">
      <protection hidden="1"/>
    </xf>
    <xf numFmtId="0" fontId="0" fillId="17" borderId="0" xfId="0" applyFill="1" applyProtection="1">
      <protection hidden="1"/>
    </xf>
    <xf numFmtId="0" fontId="0" fillId="17" borderId="6" xfId="0" applyFill="1" applyBorder="1" applyProtection="1">
      <protection hidden="1"/>
    </xf>
    <xf numFmtId="0" fontId="24" fillId="17" borderId="5" xfId="0" applyFont="1" applyFill="1" applyBorder="1" applyProtection="1">
      <protection hidden="1"/>
    </xf>
    <xf numFmtId="0" fontId="0" fillId="12" borderId="9" xfId="0" applyFill="1" applyBorder="1" applyProtection="1">
      <protection hidden="1"/>
    </xf>
    <xf numFmtId="0" fontId="0" fillId="12" borderId="9" xfId="0" applyFill="1" applyBorder="1" applyAlignment="1" applyProtection="1">
      <alignment horizontal="center"/>
      <protection hidden="1"/>
    </xf>
    <xf numFmtId="0" fontId="6" fillId="12" borderId="9" xfId="0" applyFont="1" applyFill="1" applyBorder="1" applyProtection="1">
      <protection hidden="1"/>
    </xf>
    <xf numFmtId="0" fontId="0" fillId="12" borderId="3" xfId="0" applyFill="1" applyBorder="1" applyProtection="1">
      <protection hidden="1"/>
    </xf>
    <xf numFmtId="0" fontId="10" fillId="13" borderId="0" xfId="0" applyFont="1" applyFill="1" applyProtection="1">
      <protection hidden="1"/>
    </xf>
    <xf numFmtId="0" fontId="26" fillId="12" borderId="9" xfId="0" applyFont="1" applyFill="1" applyBorder="1" applyProtection="1">
      <protection hidden="1"/>
    </xf>
    <xf numFmtId="0" fontId="9" fillId="12" borderId="3" xfId="0" applyFont="1" applyFill="1" applyBorder="1" applyProtection="1">
      <protection hidden="1"/>
    </xf>
    <xf numFmtId="0" fontId="9" fillId="12" borderId="13" xfId="0" applyFont="1" applyFill="1" applyBorder="1" applyProtection="1">
      <protection hidden="1"/>
    </xf>
    <xf numFmtId="4" fontId="9" fillId="12" borderId="13" xfId="0" applyNumberFormat="1" applyFont="1" applyFill="1" applyBorder="1" applyProtection="1">
      <protection hidden="1"/>
    </xf>
    <xf numFmtId="4" fontId="9" fillId="12" borderId="4" xfId="0" applyNumberFormat="1" applyFont="1" applyFill="1" applyBorder="1" applyProtection="1">
      <protection hidden="1"/>
    </xf>
    <xf numFmtId="0" fontId="0" fillId="12" borderId="12" xfId="0" applyFill="1" applyBorder="1" applyProtection="1">
      <protection hidden="1"/>
    </xf>
    <xf numFmtId="0" fontId="0" fillId="12" borderId="2" xfId="0" applyFill="1" applyBorder="1" applyProtection="1">
      <protection hidden="1"/>
    </xf>
    <xf numFmtId="0" fontId="0" fillId="2" borderId="9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4" fontId="0" fillId="2" borderId="3" xfId="0" applyNumberFormat="1" applyFill="1" applyBorder="1" applyProtection="1">
      <protection hidden="1"/>
    </xf>
    <xf numFmtId="0" fontId="8" fillId="2" borderId="13" xfId="0" applyFont="1" applyFill="1" applyBorder="1" applyAlignment="1" applyProtection="1">
      <alignment horizontal="center"/>
      <protection hidden="1"/>
    </xf>
    <xf numFmtId="0" fontId="8" fillId="2" borderId="3" xfId="0" applyFont="1" applyFill="1" applyBorder="1" applyAlignment="1" applyProtection="1">
      <alignment horizontal="center"/>
      <protection hidden="1"/>
    </xf>
    <xf numFmtId="0" fontId="8" fillId="2" borderId="4" xfId="0" applyFont="1" applyFill="1" applyBorder="1" applyAlignment="1" applyProtection="1">
      <alignment horizontal="center"/>
      <protection hidden="1"/>
    </xf>
    <xf numFmtId="0" fontId="0" fillId="6" borderId="11" xfId="0" applyFill="1" applyBorder="1" applyProtection="1">
      <protection hidden="1"/>
    </xf>
    <xf numFmtId="0" fontId="26" fillId="12" borderId="16" xfId="0" applyFont="1" applyFill="1" applyBorder="1" applyAlignment="1" applyProtection="1">
      <alignment horizontal="center"/>
      <protection hidden="1"/>
    </xf>
    <xf numFmtId="0" fontId="26" fillId="12" borderId="2" xfId="0" applyFont="1" applyFill="1" applyBorder="1" applyAlignment="1" applyProtection="1">
      <alignment horizontal="center"/>
      <protection hidden="1"/>
    </xf>
    <xf numFmtId="0" fontId="0" fillId="12" borderId="16" xfId="0" applyFill="1" applyBorder="1" applyAlignment="1" applyProtection="1">
      <alignment horizontal="center"/>
      <protection hidden="1"/>
    </xf>
    <xf numFmtId="0" fontId="9" fillId="12" borderId="16" xfId="0" applyFont="1" applyFill="1" applyBorder="1" applyProtection="1">
      <protection hidden="1"/>
    </xf>
    <xf numFmtId="0" fontId="0" fillId="12" borderId="11" xfId="0" applyFill="1" applyBorder="1" applyAlignment="1" applyProtection="1">
      <alignment horizontal="center"/>
      <protection hidden="1"/>
    </xf>
    <xf numFmtId="0" fontId="9" fillId="12" borderId="9" xfId="0" applyFont="1" applyFill="1" applyBorder="1" applyProtection="1">
      <protection hidden="1"/>
    </xf>
    <xf numFmtId="0" fontId="9" fillId="12" borderId="1" xfId="0" applyFont="1" applyFill="1" applyBorder="1" applyProtection="1">
      <protection hidden="1"/>
    </xf>
    <xf numFmtId="0" fontId="9" fillId="12" borderId="5" xfId="0" applyFont="1" applyFill="1" applyBorder="1" applyProtection="1">
      <protection hidden="1"/>
    </xf>
    <xf numFmtId="0" fontId="9" fillId="12" borderId="0" xfId="0" applyFont="1" applyFill="1" applyProtection="1">
      <protection hidden="1"/>
    </xf>
    <xf numFmtId="4" fontId="9" fillId="12" borderId="0" xfId="0" applyNumberFormat="1" applyFont="1" applyFill="1" applyProtection="1">
      <protection hidden="1"/>
    </xf>
    <xf numFmtId="4" fontId="9" fillId="12" borderId="6" xfId="0" applyNumberFormat="1" applyFont="1" applyFill="1" applyBorder="1" applyProtection="1">
      <protection hidden="1"/>
    </xf>
    <xf numFmtId="0" fontId="0" fillId="12" borderId="12" xfId="0" applyFill="1" applyBorder="1" applyAlignment="1" applyProtection="1">
      <alignment horizontal="center"/>
      <protection hidden="1"/>
    </xf>
    <xf numFmtId="3" fontId="9" fillId="12" borderId="2" xfId="0" applyNumberFormat="1" applyFont="1" applyFill="1" applyBorder="1" applyProtection="1">
      <protection hidden="1"/>
    </xf>
    <xf numFmtId="0" fontId="0" fillId="2" borderId="11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14" xfId="0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4" fontId="8" fillId="2" borderId="7" xfId="0" applyNumberFormat="1" applyFont="1" applyFill="1" applyBorder="1" applyProtection="1">
      <protection hidden="1"/>
    </xf>
    <xf numFmtId="0" fontId="8" fillId="2" borderId="14" xfId="0" applyFont="1" applyFill="1" applyBorder="1" applyAlignment="1" applyProtection="1">
      <alignment horizontal="center"/>
      <protection hidden="1"/>
    </xf>
    <xf numFmtId="0" fontId="8" fillId="2" borderId="7" xfId="0" applyFont="1" applyFill="1" applyBorder="1" applyProtection="1">
      <protection hidden="1"/>
    </xf>
    <xf numFmtId="0" fontId="8" fillId="2" borderId="8" xfId="0" applyFont="1" applyFill="1" applyBorder="1" applyAlignment="1" applyProtection="1">
      <alignment horizontal="center"/>
      <protection hidden="1"/>
    </xf>
    <xf numFmtId="164" fontId="0" fillId="15" borderId="0" xfId="3" applyNumberFormat="1" applyFont="1" applyFill="1" applyBorder="1" applyProtection="1">
      <protection hidden="1"/>
    </xf>
    <xf numFmtId="10" fontId="0" fillId="15" borderId="3" xfId="0" applyNumberFormat="1" applyFill="1" applyBorder="1" applyProtection="1">
      <protection hidden="1"/>
    </xf>
    <xf numFmtId="3" fontId="0" fillId="15" borderId="4" xfId="0" applyNumberFormat="1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3" fillId="8" borderId="5" xfId="0" applyFont="1" applyFill="1" applyBorder="1" applyProtection="1">
      <protection hidden="1"/>
    </xf>
    <xf numFmtId="164" fontId="0" fillId="0" borderId="18" xfId="0" applyNumberFormat="1" applyBorder="1" applyProtection="1">
      <protection hidden="1"/>
    </xf>
    <xf numFmtId="3" fontId="0" fillId="0" borderId="19" xfId="0" applyNumberFormat="1" applyBorder="1" applyProtection="1">
      <protection hidden="1"/>
    </xf>
    <xf numFmtId="164" fontId="0" fillId="15" borderId="0" xfId="0" applyNumberFormat="1" applyFill="1" applyProtection="1">
      <protection hidden="1"/>
    </xf>
    <xf numFmtId="3" fontId="0" fillId="15" borderId="6" xfId="0" applyNumberFormat="1" applyFill="1" applyBorder="1" applyProtection="1">
      <protection hidden="1"/>
    </xf>
    <xf numFmtId="3" fontId="0" fillId="2" borderId="10" xfId="0" applyNumberFormat="1" applyFill="1" applyBorder="1" applyProtection="1">
      <protection hidden="1"/>
    </xf>
    <xf numFmtId="0" fontId="3" fillId="13" borderId="0" xfId="0" applyFont="1" applyFill="1" applyProtection="1">
      <protection hidden="1"/>
    </xf>
    <xf numFmtId="3" fontId="0" fillId="15" borderId="0" xfId="0" applyNumberFormat="1" applyFill="1" applyProtection="1">
      <protection hidden="1"/>
    </xf>
    <xf numFmtId="0" fontId="0" fillId="3" borderId="10" xfId="0" applyFill="1" applyBorder="1" applyProtection="1">
      <protection hidden="1"/>
    </xf>
    <xf numFmtId="164" fontId="0" fillId="3" borderId="0" xfId="0" applyNumberFormat="1" applyFill="1" applyProtection="1">
      <protection hidden="1"/>
    </xf>
    <xf numFmtId="3" fontId="0" fillId="3" borderId="6" xfId="0" applyNumberFormat="1" applyFill="1" applyBorder="1" applyProtection="1">
      <protection hidden="1"/>
    </xf>
    <xf numFmtId="3" fontId="0" fillId="6" borderId="9" xfId="0" applyNumberFormat="1" applyFill="1" applyBorder="1" applyProtection="1">
      <protection hidden="1"/>
    </xf>
    <xf numFmtId="3" fontId="0" fillId="6" borderId="3" xfId="0" applyNumberFormat="1" applyFill="1" applyBorder="1" applyProtection="1">
      <protection hidden="1"/>
    </xf>
    <xf numFmtId="3" fontId="0" fillId="6" borderId="13" xfId="0" applyNumberFormat="1" applyFill="1" applyBorder="1" applyProtection="1">
      <protection hidden="1"/>
    </xf>
    <xf numFmtId="3" fontId="0" fillId="6" borderId="4" xfId="0" applyNumberFormat="1" applyFill="1" applyBorder="1" applyProtection="1">
      <protection hidden="1"/>
    </xf>
    <xf numFmtId="0" fontId="0" fillId="14" borderId="10" xfId="0" applyFill="1" applyBorder="1" applyProtection="1">
      <protection hidden="1"/>
    </xf>
    <xf numFmtId="164" fontId="0" fillId="14" borderId="0" xfId="0" applyNumberFormat="1" applyFill="1" applyProtection="1">
      <protection hidden="1"/>
    </xf>
    <xf numFmtId="3" fontId="0" fillId="14" borderId="6" xfId="0" applyNumberFormat="1" applyFill="1" applyBorder="1" applyProtection="1">
      <protection hidden="1"/>
    </xf>
    <xf numFmtId="3" fontId="0" fillId="14" borderId="9" xfId="0" applyNumberFormat="1" applyFill="1" applyBorder="1" applyProtection="1">
      <protection hidden="1"/>
    </xf>
    <xf numFmtId="3" fontId="0" fillId="23" borderId="0" xfId="0" applyNumberFormat="1" applyFill="1" applyProtection="1">
      <protection hidden="1"/>
    </xf>
    <xf numFmtId="0" fontId="0" fillId="5" borderId="9" xfId="0" applyFill="1" applyBorder="1" applyProtection="1">
      <protection hidden="1"/>
    </xf>
    <xf numFmtId="164" fontId="0" fillId="5" borderId="0" xfId="0" applyNumberFormat="1" applyFill="1" applyProtection="1">
      <protection hidden="1"/>
    </xf>
    <xf numFmtId="3" fontId="0" fillId="5" borderId="6" xfId="0" applyNumberFormat="1" applyFill="1" applyBorder="1" applyProtection="1">
      <protection hidden="1"/>
    </xf>
    <xf numFmtId="3" fontId="0" fillId="5" borderId="10" xfId="0" applyNumberFormat="1" applyFill="1" applyBorder="1" applyProtection="1">
      <protection hidden="1"/>
    </xf>
    <xf numFmtId="3" fontId="0" fillId="11" borderId="10" xfId="0" applyNumberFormat="1" applyFill="1" applyBorder="1" applyProtection="1">
      <protection hidden="1"/>
    </xf>
    <xf numFmtId="0" fontId="0" fillId="3" borderId="9" xfId="0" applyFill="1" applyBorder="1" applyProtection="1">
      <protection hidden="1"/>
    </xf>
    <xf numFmtId="3" fontId="0" fillId="6" borderId="5" xfId="0" applyNumberFormat="1" applyFill="1" applyBorder="1" applyProtection="1">
      <protection hidden="1"/>
    </xf>
    <xf numFmtId="3" fontId="0" fillId="6" borderId="0" xfId="0" applyNumberFormat="1" applyFill="1" applyProtection="1">
      <protection hidden="1"/>
    </xf>
    <xf numFmtId="3" fontId="0" fillId="6" borderId="6" xfId="0" applyNumberFormat="1" applyFill="1" applyBorder="1" applyProtection="1">
      <protection hidden="1"/>
    </xf>
    <xf numFmtId="3" fontId="0" fillId="5" borderId="5" xfId="0" applyNumberFormat="1" applyFill="1" applyBorder="1" applyProtection="1">
      <protection hidden="1"/>
    </xf>
    <xf numFmtId="3" fontId="8" fillId="11" borderId="3" xfId="0" applyNumberFormat="1" applyFont="1" applyFill="1" applyBorder="1" applyProtection="1">
      <protection hidden="1"/>
    </xf>
    <xf numFmtId="3" fontId="0" fillId="11" borderId="13" xfId="0" applyNumberFormat="1" applyFill="1" applyBorder="1" applyProtection="1">
      <protection hidden="1"/>
    </xf>
    <xf numFmtId="3" fontId="0" fillId="11" borderId="4" xfId="0" applyNumberFormat="1" applyFill="1" applyBorder="1" applyProtection="1">
      <protection hidden="1"/>
    </xf>
    <xf numFmtId="3" fontId="8" fillId="11" borderId="5" xfId="0" applyNumberFormat="1" applyFont="1" applyFill="1" applyBorder="1" applyProtection="1">
      <protection hidden="1"/>
    </xf>
    <xf numFmtId="3" fontId="0" fillId="11" borderId="0" xfId="0" applyNumberFormat="1" applyFill="1" applyProtection="1">
      <protection hidden="1"/>
    </xf>
    <xf numFmtId="3" fontId="0" fillId="11" borderId="6" xfId="0" applyNumberFormat="1" applyFill="1" applyBorder="1" applyProtection="1">
      <protection hidden="1"/>
    </xf>
    <xf numFmtId="10" fontId="0" fillId="15" borderId="5" xfId="0" applyNumberFormat="1" applyFill="1" applyBorder="1" applyProtection="1">
      <protection hidden="1"/>
    </xf>
    <xf numFmtId="164" fontId="0" fillId="0" borderId="20" xfId="0" applyNumberFormat="1" applyBorder="1" applyProtection="1">
      <protection hidden="1"/>
    </xf>
    <xf numFmtId="3" fontId="0" fillId="0" borderId="21" xfId="0" applyNumberFormat="1" applyBorder="1" applyProtection="1">
      <protection hidden="1"/>
    </xf>
    <xf numFmtId="0" fontId="9" fillId="12" borderId="7" xfId="0" applyFont="1" applyFill="1" applyBorder="1" applyProtection="1">
      <protection hidden="1"/>
    </xf>
    <xf numFmtId="0" fontId="9" fillId="12" borderId="14" xfId="0" applyFont="1" applyFill="1" applyBorder="1" applyProtection="1">
      <protection hidden="1"/>
    </xf>
    <xf numFmtId="4" fontId="9" fillId="12" borderId="14" xfId="0" applyNumberFormat="1" applyFont="1" applyFill="1" applyBorder="1" applyProtection="1">
      <protection hidden="1"/>
    </xf>
    <xf numFmtId="4" fontId="9" fillId="12" borderId="16" xfId="0" applyNumberFormat="1" applyFont="1" applyFill="1" applyBorder="1" applyProtection="1">
      <protection hidden="1"/>
    </xf>
    <xf numFmtId="3" fontId="0" fillId="6" borderId="10" xfId="0" applyNumberFormat="1" applyFill="1" applyBorder="1" applyProtection="1">
      <protection hidden="1"/>
    </xf>
    <xf numFmtId="3" fontId="0" fillId="14" borderId="10" xfId="0" applyNumberFormat="1" applyFill="1" applyBorder="1" applyProtection="1">
      <protection hidden="1"/>
    </xf>
    <xf numFmtId="0" fontId="0" fillId="5" borderId="10" xfId="0" applyFill="1" applyBorder="1" applyProtection="1">
      <protection hidden="1"/>
    </xf>
    <xf numFmtId="3" fontId="24" fillId="6" borderId="5" xfId="0" applyNumberFormat="1" applyFont="1" applyFill="1" applyBorder="1" applyProtection="1">
      <protection hidden="1"/>
    </xf>
    <xf numFmtId="3" fontId="24" fillId="11" borderId="5" xfId="0" applyNumberFormat="1" applyFont="1" applyFill="1" applyBorder="1" applyProtection="1">
      <protection hidden="1"/>
    </xf>
    <xf numFmtId="0" fontId="0" fillId="17" borderId="7" xfId="0" applyFill="1" applyBorder="1" applyProtection="1">
      <protection hidden="1"/>
    </xf>
    <xf numFmtId="0" fontId="0" fillId="17" borderId="14" xfId="0" applyFill="1" applyBorder="1" applyProtection="1">
      <protection hidden="1"/>
    </xf>
    <xf numFmtId="0" fontId="0" fillId="17" borderId="8" xfId="0" applyFill="1" applyBorder="1" applyProtection="1">
      <protection hidden="1"/>
    </xf>
    <xf numFmtId="0" fontId="8" fillId="17" borderId="0" xfId="0" applyFont="1" applyFill="1" applyProtection="1"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horizontal="right" wrapText="1" indent="1"/>
      <protection hidden="1"/>
    </xf>
    <xf numFmtId="0" fontId="0" fillId="4" borderId="9" xfId="0" applyFill="1" applyBorder="1" applyAlignment="1" applyProtection="1">
      <alignment wrapText="1"/>
      <protection hidden="1"/>
    </xf>
    <xf numFmtId="0" fontId="12" fillId="17" borderId="13" xfId="0" applyFont="1" applyFill="1" applyBorder="1" applyProtection="1"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0" fillId="4" borderId="10" xfId="0" applyFill="1" applyBorder="1" applyAlignment="1" applyProtection="1">
      <alignment wrapText="1"/>
      <protection hidden="1"/>
    </xf>
    <xf numFmtId="164" fontId="0" fillId="15" borderId="56" xfId="3" applyNumberFormat="1" applyFont="1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0" fillId="2" borderId="4" xfId="0" applyFill="1" applyBorder="1" applyProtection="1">
      <protection hidden="1"/>
    </xf>
    <xf numFmtId="10" fontId="0" fillId="15" borderId="7" xfId="0" applyNumberFormat="1" applyFill="1" applyBorder="1" applyProtection="1">
      <protection hidden="1"/>
    </xf>
    <xf numFmtId="164" fontId="0" fillId="0" borderId="22" xfId="0" applyNumberFormat="1" applyBorder="1" applyProtection="1">
      <protection hidden="1"/>
    </xf>
    <xf numFmtId="164" fontId="0" fillId="15" borderId="14" xfId="0" applyNumberFormat="1" applyFill="1" applyBorder="1" applyProtection="1">
      <protection hidden="1"/>
    </xf>
    <xf numFmtId="0" fontId="0" fillId="3" borderId="11" xfId="0" applyFill="1" applyBorder="1" applyProtection="1">
      <protection hidden="1"/>
    </xf>
    <xf numFmtId="164" fontId="0" fillId="3" borderId="14" xfId="0" applyNumberFormat="1" applyFill="1" applyBorder="1" applyProtection="1">
      <protection hidden="1"/>
    </xf>
    <xf numFmtId="164" fontId="0" fillId="3" borderId="7" xfId="0" applyNumberFormat="1" applyFill="1" applyBorder="1" applyProtection="1">
      <protection hidden="1"/>
    </xf>
    <xf numFmtId="3" fontId="0" fillId="6" borderId="7" xfId="0" applyNumberFormat="1" applyFill="1" applyBorder="1" applyProtection="1">
      <protection hidden="1"/>
    </xf>
    <xf numFmtId="3" fontId="0" fillId="6" borderId="14" xfId="0" applyNumberFormat="1" applyFill="1" applyBorder="1" applyProtection="1">
      <protection hidden="1"/>
    </xf>
    <xf numFmtId="3" fontId="0" fillId="6" borderId="8" xfId="0" applyNumberFormat="1" applyFill="1" applyBorder="1" applyProtection="1">
      <protection hidden="1"/>
    </xf>
    <xf numFmtId="0" fontId="0" fillId="14" borderId="11" xfId="0" applyFill="1" applyBorder="1" applyProtection="1">
      <protection hidden="1"/>
    </xf>
    <xf numFmtId="164" fontId="0" fillId="14" borderId="14" xfId="0" applyNumberFormat="1" applyFill="1" applyBorder="1" applyProtection="1">
      <protection hidden="1"/>
    </xf>
    <xf numFmtId="0" fontId="0" fillId="5" borderId="11" xfId="0" applyFill="1" applyBorder="1" applyProtection="1">
      <protection hidden="1"/>
    </xf>
    <xf numFmtId="164" fontId="0" fillId="5" borderId="14" xfId="0" applyNumberFormat="1" applyFill="1" applyBorder="1" applyProtection="1">
      <protection hidden="1"/>
    </xf>
    <xf numFmtId="3" fontId="0" fillId="11" borderId="11" xfId="0" applyNumberFormat="1" applyFill="1" applyBorder="1" applyProtection="1">
      <protection hidden="1"/>
    </xf>
    <xf numFmtId="3" fontId="24" fillId="6" borderId="1" xfId="0" applyNumberFormat="1" applyFont="1" applyFill="1" applyBorder="1" applyProtection="1">
      <protection hidden="1"/>
    </xf>
    <xf numFmtId="3" fontId="0" fillId="6" borderId="2" xfId="0" applyNumberFormat="1" applyFill="1" applyBorder="1" applyAlignment="1" applyProtection="1">
      <alignment horizontal="right"/>
      <protection hidden="1"/>
    </xf>
    <xf numFmtId="4" fontId="0" fillId="6" borderId="2" xfId="0" applyNumberFormat="1" applyFill="1" applyBorder="1" applyProtection="1">
      <protection hidden="1"/>
    </xf>
    <xf numFmtId="3" fontId="24" fillId="11" borderId="16" xfId="0" applyNumberFormat="1" applyFont="1" applyFill="1" applyBorder="1" applyAlignment="1" applyProtection="1">
      <alignment horizontal="right"/>
      <protection hidden="1"/>
    </xf>
    <xf numFmtId="4" fontId="0" fillId="0" borderId="16" xfId="0" applyNumberFormat="1" applyBorder="1" applyProtection="1">
      <protection hidden="1"/>
    </xf>
    <xf numFmtId="3" fontId="0" fillId="11" borderId="14" xfId="0" applyNumberFormat="1" applyFill="1" applyBorder="1" applyProtection="1">
      <protection hidden="1"/>
    </xf>
    <xf numFmtId="3" fontId="0" fillId="11" borderId="8" xfId="0" applyNumberFormat="1" applyFill="1" applyBorder="1" applyProtection="1">
      <protection hidden="1"/>
    </xf>
    <xf numFmtId="4" fontId="9" fillId="0" borderId="16" xfId="0" applyNumberFormat="1" applyFont="1" applyBorder="1" applyProtection="1">
      <protection hidden="1"/>
    </xf>
    <xf numFmtId="0" fontId="0" fillId="7" borderId="14" xfId="0" applyFill="1" applyBorder="1" applyProtection="1">
      <protection hidden="1"/>
    </xf>
    <xf numFmtId="0" fontId="0" fillId="7" borderId="8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8" fillId="17" borderId="9" xfId="0" applyFont="1" applyFill="1" applyBorder="1" applyAlignment="1" applyProtection="1">
      <alignment horizontal="center"/>
      <protection hidden="1"/>
    </xf>
    <xf numFmtId="3" fontId="8" fillId="12" borderId="1" xfId="0" applyNumberFormat="1" applyFont="1" applyFill="1" applyBorder="1" applyProtection="1">
      <protection hidden="1"/>
    </xf>
    <xf numFmtId="3" fontId="8" fillId="12" borderId="12" xfId="0" applyNumberFormat="1" applyFont="1" applyFill="1" applyBorder="1" applyProtection="1">
      <protection hidden="1"/>
    </xf>
    <xf numFmtId="3" fontId="0" fillId="12" borderId="12" xfId="0" applyNumberFormat="1" applyFill="1" applyBorder="1" applyAlignment="1" applyProtection="1">
      <alignment horizontal="center"/>
      <protection hidden="1"/>
    </xf>
    <xf numFmtId="3" fontId="0" fillId="12" borderId="13" xfId="0" applyNumberFormat="1" applyFill="1" applyBorder="1" applyAlignment="1" applyProtection="1">
      <alignment horizontal="center"/>
      <protection hidden="1"/>
    </xf>
    <xf numFmtId="3" fontId="0" fillId="12" borderId="4" xfId="0" applyNumberFormat="1" applyFill="1" applyBorder="1" applyAlignment="1" applyProtection="1">
      <alignment horizontal="center"/>
      <protection hidden="1"/>
    </xf>
    <xf numFmtId="0" fontId="0" fillId="2" borderId="6" xfId="0" applyFill="1" applyBorder="1" applyProtection="1">
      <protection hidden="1"/>
    </xf>
    <xf numFmtId="3" fontId="0" fillId="12" borderId="2" xfId="0" applyNumberFormat="1" applyFill="1" applyBorder="1" applyAlignment="1" applyProtection="1">
      <alignment horizontal="center"/>
      <protection hidden="1"/>
    </xf>
    <xf numFmtId="0" fontId="25" fillId="8" borderId="0" xfId="0" applyFont="1" applyFill="1" applyProtection="1">
      <protection hidden="1"/>
    </xf>
    <xf numFmtId="0" fontId="3" fillId="9" borderId="0" xfId="0" applyFont="1" applyFill="1" applyProtection="1">
      <protection hidden="1"/>
    </xf>
    <xf numFmtId="0" fontId="0" fillId="4" borderId="11" xfId="0" applyFill="1" applyBorder="1" applyAlignment="1" applyProtection="1">
      <alignment wrapText="1"/>
      <protection hidden="1"/>
    </xf>
    <xf numFmtId="0" fontId="26" fillId="6" borderId="5" xfId="0" applyFont="1" applyFill="1" applyBorder="1" applyProtection="1">
      <protection hidden="1"/>
    </xf>
    <xf numFmtId="0" fontId="0" fillId="6" borderId="0" xfId="0" applyFill="1" applyProtection="1">
      <protection hidden="1"/>
    </xf>
    <xf numFmtId="0" fontId="0" fillId="6" borderId="8" xfId="0" applyFill="1" applyBorder="1" applyProtection="1">
      <protection hidden="1"/>
    </xf>
    <xf numFmtId="0" fontId="8" fillId="17" borderId="10" xfId="0" applyFont="1" applyFill="1" applyBorder="1" applyAlignment="1" applyProtection="1">
      <alignment horizontal="center"/>
      <protection hidden="1"/>
    </xf>
    <xf numFmtId="3" fontId="26" fillId="19" borderId="0" xfId="0" applyNumberFormat="1" applyFont="1" applyFill="1" applyAlignment="1" applyProtection="1">
      <alignment horizontal="center"/>
      <protection hidden="1"/>
    </xf>
    <xf numFmtId="3" fontId="8" fillId="20" borderId="5" xfId="0" applyNumberFormat="1" applyFont="1" applyFill="1" applyBorder="1" applyAlignment="1" applyProtection="1">
      <alignment horizontal="center"/>
      <protection hidden="1"/>
    </xf>
    <xf numFmtId="3" fontId="8" fillId="20" borderId="6" xfId="0" applyNumberFormat="1" applyFont="1" applyFill="1" applyBorder="1" applyAlignment="1" applyProtection="1">
      <alignment horizontal="center"/>
      <protection hidden="1"/>
    </xf>
    <xf numFmtId="0" fontId="22" fillId="10" borderId="0" xfId="0" applyFont="1" applyFill="1" applyAlignment="1" applyProtection="1">
      <alignment horizontal="center"/>
      <protection hidden="1"/>
    </xf>
    <xf numFmtId="3" fontId="10" fillId="22" borderId="5" xfId="0" applyNumberFormat="1" applyFont="1" applyFill="1" applyBorder="1" applyAlignment="1" applyProtection="1">
      <alignment horizontal="center"/>
      <protection hidden="1"/>
    </xf>
    <xf numFmtId="0" fontId="10" fillId="21" borderId="5" xfId="0" applyFont="1" applyFill="1" applyBorder="1" applyProtection="1">
      <protection hidden="1"/>
    </xf>
    <xf numFmtId="0" fontId="10" fillId="21" borderId="0" xfId="0" applyFont="1" applyFill="1" applyAlignment="1" applyProtection="1">
      <alignment horizontal="center"/>
      <protection hidden="1"/>
    </xf>
    <xf numFmtId="0" fontId="10" fillId="28" borderId="3" xfId="0" applyFont="1" applyFill="1" applyBorder="1" applyProtection="1">
      <protection hidden="1"/>
    </xf>
    <xf numFmtId="0" fontId="10" fillId="28" borderId="4" xfId="0" applyFont="1" applyFill="1" applyBorder="1" applyAlignment="1" applyProtection="1">
      <alignment horizontal="center"/>
      <protection hidden="1"/>
    </xf>
    <xf numFmtId="3" fontId="26" fillId="19" borderId="9" xfId="0" applyNumberFormat="1" applyFont="1" applyFill="1" applyBorder="1" applyAlignment="1" applyProtection="1">
      <alignment horizontal="center"/>
      <protection hidden="1"/>
    </xf>
    <xf numFmtId="0" fontId="10" fillId="28" borderId="5" xfId="0" applyFont="1" applyFill="1" applyBorder="1" applyProtection="1">
      <protection hidden="1"/>
    </xf>
    <xf numFmtId="0" fontId="10" fillId="28" borderId="6" xfId="0" applyFont="1" applyFill="1" applyBorder="1" applyAlignment="1" applyProtection="1">
      <alignment horizontal="center"/>
      <protection hidden="1"/>
    </xf>
    <xf numFmtId="3" fontId="4" fillId="22" borderId="5" xfId="0" applyNumberFormat="1" applyFont="1" applyFill="1" applyBorder="1" applyAlignment="1" applyProtection="1">
      <alignment horizontal="center"/>
      <protection hidden="1"/>
    </xf>
    <xf numFmtId="0" fontId="10" fillId="21" borderId="6" xfId="0" applyFont="1" applyFill="1" applyBorder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9" fillId="4" borderId="1" xfId="0" applyFont="1" applyFill="1" applyBorder="1" applyProtection="1">
      <protection hidden="1"/>
    </xf>
    <xf numFmtId="0" fontId="9" fillId="4" borderId="12" xfId="0" applyFont="1" applyFill="1" applyBorder="1" applyProtection="1">
      <protection hidden="1"/>
    </xf>
    <xf numFmtId="0" fontId="9" fillId="4" borderId="2" xfId="0" applyFont="1" applyFill="1" applyBorder="1" applyProtection="1">
      <protection hidden="1"/>
    </xf>
    <xf numFmtId="3" fontId="9" fillId="2" borderId="0" xfId="0" applyNumberFormat="1" applyFont="1" applyFill="1" applyProtection="1">
      <protection hidden="1"/>
    </xf>
    <xf numFmtId="0" fontId="0" fillId="13" borderId="0" xfId="0" applyFill="1" applyProtection="1">
      <protection hidden="1"/>
    </xf>
    <xf numFmtId="0" fontId="0" fillId="4" borderId="1" xfId="0" applyFill="1" applyBorder="1" applyProtection="1">
      <protection hidden="1"/>
    </xf>
    <xf numFmtId="0" fontId="9" fillId="2" borderId="0" xfId="0" applyFont="1" applyFill="1" applyProtection="1">
      <protection hidden="1"/>
    </xf>
    <xf numFmtId="0" fontId="9" fillId="0" borderId="0" xfId="0" applyFont="1" applyProtection="1">
      <protection hidden="1"/>
    </xf>
    <xf numFmtId="3" fontId="9" fillId="4" borderId="1" xfId="0" applyNumberFormat="1" applyFont="1" applyFill="1" applyBorder="1" applyProtection="1">
      <protection hidden="1"/>
    </xf>
    <xf numFmtId="3" fontId="9" fillId="4" borderId="12" xfId="0" applyNumberFormat="1" applyFont="1" applyFill="1" applyBorder="1" applyProtection="1">
      <protection hidden="1"/>
    </xf>
    <xf numFmtId="3" fontId="0" fillId="4" borderId="1" xfId="0" applyNumberFormat="1" applyFill="1" applyBorder="1" applyProtection="1">
      <protection hidden="1"/>
    </xf>
    <xf numFmtId="3" fontId="9" fillId="4" borderId="2" xfId="0" applyNumberFormat="1" applyFont="1" applyFill="1" applyBorder="1" applyProtection="1">
      <protection hidden="1"/>
    </xf>
    <xf numFmtId="0" fontId="0" fillId="2" borderId="0" xfId="0" applyFill="1" applyProtection="1">
      <protection hidden="1"/>
    </xf>
    <xf numFmtId="0" fontId="0" fillId="4" borderId="12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13" xfId="0" applyFill="1" applyBorder="1" applyProtection="1">
      <protection hidden="1"/>
    </xf>
    <xf numFmtId="0" fontId="0" fillId="4" borderId="4" xfId="0" applyFill="1" applyBorder="1" applyProtection="1">
      <protection hidden="1"/>
    </xf>
    <xf numFmtId="4" fontId="0" fillId="4" borderId="12" xfId="0" applyNumberFormat="1" applyFill="1" applyBorder="1" applyProtection="1">
      <protection hidden="1"/>
    </xf>
    <xf numFmtId="0" fontId="24" fillId="12" borderId="3" xfId="0" applyFont="1" applyFill="1" applyBorder="1" applyProtection="1">
      <protection hidden="1"/>
    </xf>
    <xf numFmtId="0" fontId="26" fillId="12" borderId="13" xfId="0" applyFont="1" applyFill="1" applyBorder="1" applyAlignment="1" applyProtection="1">
      <alignment horizontal="center"/>
      <protection hidden="1"/>
    </xf>
    <xf numFmtId="0" fontId="26" fillId="12" borderId="4" xfId="0" applyFont="1" applyFill="1" applyBorder="1" applyAlignment="1" applyProtection="1">
      <alignment horizontal="center"/>
      <protection hidden="1"/>
    </xf>
    <xf numFmtId="0" fontId="0" fillId="17" borderId="10" xfId="0" applyFill="1" applyBorder="1" applyAlignment="1" applyProtection="1">
      <alignment horizontal="center"/>
      <protection hidden="1"/>
    </xf>
    <xf numFmtId="3" fontId="0" fillId="20" borderId="9" xfId="0" applyNumberFormat="1" applyFill="1" applyBorder="1" applyAlignment="1" applyProtection="1">
      <alignment horizontal="center"/>
      <protection hidden="1"/>
    </xf>
    <xf numFmtId="0" fontId="3" fillId="10" borderId="0" xfId="0" applyFont="1" applyFill="1" applyAlignment="1" applyProtection="1">
      <alignment horizontal="center"/>
      <protection hidden="1"/>
    </xf>
    <xf numFmtId="0" fontId="4" fillId="21" borderId="9" xfId="0" applyFont="1" applyFill="1" applyBorder="1" applyAlignment="1" applyProtection="1">
      <alignment horizontal="center"/>
      <protection hidden="1"/>
    </xf>
    <xf numFmtId="0" fontId="4" fillId="28" borderId="9" xfId="0" applyFont="1" applyFill="1" applyBorder="1" applyAlignment="1" applyProtection="1">
      <alignment horizontal="center"/>
      <protection hidden="1"/>
    </xf>
    <xf numFmtId="3" fontId="26" fillId="19" borderId="10" xfId="0" applyNumberFormat="1" applyFont="1" applyFill="1" applyBorder="1" applyAlignment="1" applyProtection="1">
      <alignment horizontal="center"/>
      <protection hidden="1"/>
    </xf>
    <xf numFmtId="0" fontId="4" fillId="21" borderId="4" xfId="0" applyFont="1" applyFill="1" applyBorder="1" applyAlignment="1" applyProtection="1">
      <alignment horizontal="center"/>
      <protection hidden="1"/>
    </xf>
    <xf numFmtId="0" fontId="10" fillId="21" borderId="9" xfId="0" applyFont="1" applyFill="1" applyBorder="1" applyAlignment="1" applyProtection="1">
      <alignment horizontal="center"/>
      <protection hidden="1"/>
    </xf>
    <xf numFmtId="0" fontId="2" fillId="4" borderId="3" xfId="0" applyFont="1" applyFill="1" applyBorder="1" applyAlignment="1" applyProtection="1">
      <alignment horizontal="center"/>
      <protection hidden="1"/>
    </xf>
    <xf numFmtId="3" fontId="2" fillId="11" borderId="0" xfId="1" applyNumberFormat="1" applyFont="1" applyFill="1" applyBorder="1" applyAlignment="1" applyProtection="1">
      <alignment horizontal="center"/>
      <protection hidden="1"/>
    </xf>
    <xf numFmtId="0" fontId="2" fillId="4" borderId="4" xfId="0" applyFont="1" applyFill="1" applyBorder="1" applyAlignment="1" applyProtection="1">
      <alignment horizontal="center"/>
      <protection hidden="1"/>
    </xf>
    <xf numFmtId="3" fontId="2" fillId="12" borderId="9" xfId="0" applyNumberFormat="1" applyFont="1" applyFill="1" applyBorder="1" applyAlignment="1" applyProtection="1">
      <alignment horizontal="center"/>
      <protection hidden="1"/>
    </xf>
    <xf numFmtId="0" fontId="2" fillId="4" borderId="10" xfId="0" applyFont="1" applyFill="1" applyBorder="1" applyAlignment="1" applyProtection="1">
      <alignment horizontal="center"/>
      <protection hidden="1"/>
    </xf>
    <xf numFmtId="3" fontId="2" fillId="4" borderId="5" xfId="0" applyNumberFormat="1" applyFont="1" applyFill="1" applyBorder="1" applyAlignment="1" applyProtection="1">
      <alignment horizontal="center"/>
      <protection hidden="1"/>
    </xf>
    <xf numFmtId="0" fontId="2" fillId="4" borderId="0" xfId="0" applyFont="1" applyFill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4" borderId="5" xfId="0" applyFont="1" applyFill="1" applyBorder="1" applyAlignment="1" applyProtection="1">
      <alignment horizontal="center"/>
      <protection hidden="1"/>
    </xf>
    <xf numFmtId="3" fontId="2" fillId="11" borderId="3" xfId="1" applyNumberFormat="1" applyFont="1" applyFill="1" applyBorder="1" applyAlignment="1" applyProtection="1">
      <alignment horizontal="center"/>
      <protection hidden="1"/>
    </xf>
    <xf numFmtId="0" fontId="2" fillId="4" borderId="13" xfId="0" applyFont="1" applyFill="1" applyBorder="1" applyAlignment="1" applyProtection="1">
      <alignment horizontal="center"/>
      <protection hidden="1"/>
    </xf>
    <xf numFmtId="3" fontId="2" fillId="4" borderId="3" xfId="0" applyNumberFormat="1" applyFont="1" applyFill="1" applyBorder="1" applyAlignment="1" applyProtection="1">
      <alignment horizontal="center"/>
      <protection hidden="1"/>
    </xf>
    <xf numFmtId="0" fontId="0" fillId="4" borderId="3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2" fillId="12" borderId="4" xfId="0" applyFont="1" applyFill="1" applyBorder="1" applyAlignment="1" applyProtection="1">
      <alignment horizontal="center" wrapText="1"/>
      <protection hidden="1"/>
    </xf>
    <xf numFmtId="0" fontId="2" fillId="12" borderId="6" xfId="0" applyFont="1" applyFill="1" applyBorder="1" applyAlignment="1" applyProtection="1">
      <alignment horizontal="center" wrapText="1"/>
      <protection hidden="1"/>
    </xf>
    <xf numFmtId="0" fontId="9" fillId="12" borderId="10" xfId="0" applyFont="1" applyFill="1" applyBorder="1" applyAlignment="1" applyProtection="1">
      <alignment horizontal="center" wrapText="1"/>
      <protection hidden="1"/>
    </xf>
    <xf numFmtId="3" fontId="0" fillId="3" borderId="3" xfId="0" applyNumberFormat="1" applyFill="1" applyBorder="1" applyAlignment="1" applyProtection="1">
      <alignment horizontal="center"/>
      <protection hidden="1"/>
    </xf>
    <xf numFmtId="3" fontId="1" fillId="16" borderId="13" xfId="1" applyNumberFormat="1" applyFont="1" applyFill="1" applyBorder="1" applyAlignment="1" applyProtection="1">
      <alignment horizontal="center"/>
      <protection hidden="1"/>
    </xf>
    <xf numFmtId="3" fontId="0" fillId="14" borderId="13" xfId="0" applyNumberFormat="1" applyFill="1" applyBorder="1" applyAlignment="1" applyProtection="1">
      <alignment horizontal="center"/>
      <protection hidden="1"/>
    </xf>
    <xf numFmtId="0" fontId="9" fillId="12" borderId="9" xfId="0" applyFont="1" applyFill="1" applyBorder="1" applyAlignment="1" applyProtection="1">
      <alignment horizontal="center" wrapText="1"/>
      <protection hidden="1"/>
    </xf>
    <xf numFmtId="3" fontId="0" fillId="3" borderId="5" xfId="0" applyNumberFormat="1" applyFill="1" applyBorder="1" applyAlignment="1" applyProtection="1">
      <alignment horizontal="center"/>
      <protection hidden="1"/>
    </xf>
    <xf numFmtId="3" fontId="1" fillId="16" borderId="0" xfId="1" applyNumberFormat="1" applyFont="1" applyFill="1" applyBorder="1" applyAlignment="1" applyProtection="1">
      <alignment horizontal="center"/>
      <protection hidden="1"/>
    </xf>
    <xf numFmtId="3" fontId="0" fillId="14" borderId="0" xfId="0" applyNumberFormat="1" applyFill="1" applyAlignment="1" applyProtection="1">
      <alignment horizontal="center"/>
      <protection hidden="1"/>
    </xf>
    <xf numFmtId="0" fontId="2" fillId="12" borderId="5" xfId="0" applyFont="1" applyFill="1" applyBorder="1" applyAlignment="1" applyProtection="1">
      <alignment horizontal="center" wrapText="1"/>
      <protection hidden="1"/>
    </xf>
    <xf numFmtId="4" fontId="9" fillId="12" borderId="10" xfId="0" applyNumberFormat="1" applyFont="1" applyFill="1" applyBorder="1" applyAlignment="1" applyProtection="1">
      <alignment horizontal="center" wrapText="1"/>
      <protection hidden="1"/>
    </xf>
    <xf numFmtId="3" fontId="9" fillId="3" borderId="6" xfId="0" applyNumberFormat="1" applyFont="1" applyFill="1" applyBorder="1" applyProtection="1">
      <protection hidden="1"/>
    </xf>
    <xf numFmtId="0" fontId="9" fillId="12" borderId="6" xfId="0" applyFont="1" applyFill="1" applyBorder="1" applyAlignment="1" applyProtection="1">
      <alignment horizontal="center" wrapText="1"/>
      <protection hidden="1"/>
    </xf>
    <xf numFmtId="0" fontId="2" fillId="12" borderId="9" xfId="0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0" fillId="6" borderId="12" xfId="0" applyFill="1" applyBorder="1" applyProtection="1">
      <protection hidden="1"/>
    </xf>
    <xf numFmtId="0" fontId="0" fillId="6" borderId="12" xfId="0" applyFill="1" applyBorder="1" applyAlignment="1" applyProtection="1">
      <alignment horizontal="right"/>
      <protection hidden="1"/>
    </xf>
    <xf numFmtId="4" fontId="26" fillId="29" borderId="8" xfId="0" applyNumberFormat="1" applyFont="1" applyFill="1" applyBorder="1" applyProtection="1">
      <protection hidden="1"/>
    </xf>
    <xf numFmtId="0" fontId="0" fillId="17" borderId="11" xfId="0" applyFill="1" applyBorder="1" applyAlignment="1" applyProtection="1">
      <alignment horizontal="center"/>
      <protection hidden="1"/>
    </xf>
    <xf numFmtId="3" fontId="0" fillId="19" borderId="14" xfId="0" applyNumberFormat="1" applyFill="1" applyBorder="1" applyAlignment="1" applyProtection="1">
      <alignment horizontal="center"/>
      <protection hidden="1"/>
    </xf>
    <xf numFmtId="3" fontId="0" fillId="20" borderId="11" xfId="0" applyNumberFormat="1" applyFill="1" applyBorder="1" applyAlignment="1" applyProtection="1">
      <alignment horizontal="center"/>
      <protection hidden="1"/>
    </xf>
    <xf numFmtId="0" fontId="3" fillId="10" borderId="14" xfId="0" applyFont="1" applyFill="1" applyBorder="1" applyAlignment="1" applyProtection="1">
      <alignment horizontal="center"/>
      <protection hidden="1"/>
    </xf>
    <xf numFmtId="3" fontId="4" fillId="22" borderId="7" xfId="0" applyNumberFormat="1" applyFont="1" applyFill="1" applyBorder="1" applyAlignment="1" applyProtection="1">
      <alignment horizontal="center"/>
      <protection hidden="1"/>
    </xf>
    <xf numFmtId="0" fontId="10" fillId="21" borderId="11" xfId="0" applyFont="1" applyFill="1" applyBorder="1" applyAlignment="1" applyProtection="1">
      <alignment horizontal="center"/>
      <protection hidden="1"/>
    </xf>
    <xf numFmtId="0" fontId="10" fillId="28" borderId="11" xfId="0" applyFont="1" applyFill="1" applyBorder="1" applyAlignment="1" applyProtection="1">
      <alignment horizontal="center"/>
      <protection hidden="1"/>
    </xf>
    <xf numFmtId="3" fontId="0" fillId="19" borderId="11" xfId="0" applyNumberFormat="1" applyFill="1" applyBorder="1" applyAlignment="1" applyProtection="1">
      <alignment horizontal="center"/>
      <protection hidden="1"/>
    </xf>
    <xf numFmtId="0" fontId="10" fillId="21" borderId="8" xfId="0" applyFont="1" applyFill="1" applyBorder="1" applyAlignment="1" applyProtection="1">
      <alignment horizontal="center"/>
      <protection hidden="1"/>
    </xf>
    <xf numFmtId="3" fontId="0" fillId="19" borderId="29" xfId="0" applyNumberFormat="1" applyFill="1" applyBorder="1" applyAlignment="1" applyProtection="1">
      <alignment horizontal="center"/>
      <protection hidden="1"/>
    </xf>
    <xf numFmtId="0" fontId="2" fillId="4" borderId="6" xfId="0" applyFont="1" applyFill="1" applyBorder="1" applyAlignment="1" applyProtection="1">
      <alignment horizontal="center"/>
      <protection hidden="1"/>
    </xf>
    <xf numFmtId="3" fontId="2" fillId="12" borderId="10" xfId="0" applyNumberFormat="1" applyFont="1" applyFill="1" applyBorder="1" applyAlignment="1" applyProtection="1">
      <alignment horizontal="center"/>
      <protection hidden="1"/>
    </xf>
    <xf numFmtId="3" fontId="2" fillId="11" borderId="5" xfId="1" applyNumberFormat="1" applyFont="1" applyFill="1" applyBorder="1" applyAlignment="1" applyProtection="1">
      <alignment horizontal="center"/>
      <protection hidden="1"/>
    </xf>
    <xf numFmtId="0" fontId="0" fillId="4" borderId="5" xfId="0" applyFill="1" applyBorder="1" applyAlignment="1" applyProtection="1">
      <alignment horizontal="center"/>
      <protection hidden="1"/>
    </xf>
    <xf numFmtId="3" fontId="0" fillId="16" borderId="0" xfId="1" applyNumberFormat="1" applyFont="1" applyFill="1" applyBorder="1" applyAlignment="1" applyProtection="1">
      <alignment horizontal="center"/>
      <protection hidden="1"/>
    </xf>
    <xf numFmtId="3" fontId="9" fillId="3" borderId="6" xfId="0" applyNumberFormat="1" applyFont="1" applyFill="1" applyBorder="1" applyAlignment="1" applyProtection="1">
      <alignment horizontal="center"/>
      <protection hidden="1"/>
    </xf>
    <xf numFmtId="0" fontId="2" fillId="12" borderId="10" xfId="0" applyFont="1" applyFill="1" applyBorder="1" applyAlignment="1" applyProtection="1">
      <alignment horizontal="center" wrapText="1"/>
      <protection hidden="1"/>
    </xf>
    <xf numFmtId="0" fontId="0" fillId="2" borderId="43" xfId="0" applyFill="1" applyBorder="1" applyProtection="1">
      <protection hidden="1"/>
    </xf>
    <xf numFmtId="3" fontId="0" fillId="2" borderId="0" xfId="0" applyNumberFormat="1" applyFill="1" applyProtection="1">
      <protection hidden="1"/>
    </xf>
    <xf numFmtId="0" fontId="2" fillId="4" borderId="5" xfId="0" applyFont="1" applyFill="1" applyBorder="1" applyAlignment="1" applyProtection="1">
      <alignment horizontal="center" wrapText="1"/>
      <protection hidden="1"/>
    </xf>
    <xf numFmtId="3" fontId="2" fillId="11" borderId="14" xfId="1" applyNumberFormat="1" applyFont="1" applyFill="1" applyBorder="1" applyAlignment="1" applyProtection="1">
      <alignment horizontal="center"/>
      <protection hidden="1"/>
    </xf>
    <xf numFmtId="0" fontId="2" fillId="4" borderId="8" xfId="0" applyFont="1" applyFill="1" applyBorder="1" applyAlignment="1" applyProtection="1">
      <alignment horizontal="center" wrapText="1"/>
      <protection hidden="1"/>
    </xf>
    <xf numFmtId="0" fontId="2" fillId="4" borderId="6" xfId="0" applyFont="1" applyFill="1" applyBorder="1" applyAlignment="1" applyProtection="1">
      <alignment horizontal="center" wrapText="1"/>
      <protection hidden="1"/>
    </xf>
    <xf numFmtId="3" fontId="2" fillId="12" borderId="11" xfId="0" applyNumberFormat="1" applyFont="1" applyFill="1" applyBorder="1" applyAlignment="1" applyProtection="1">
      <alignment horizontal="center"/>
      <protection hidden="1"/>
    </xf>
    <xf numFmtId="0" fontId="2" fillId="4" borderId="10" xfId="0" applyFont="1" applyFill="1" applyBorder="1" applyAlignment="1" applyProtection="1">
      <alignment horizontal="center" wrapText="1"/>
      <protection hidden="1"/>
    </xf>
    <xf numFmtId="0" fontId="2" fillId="4" borderId="7" xfId="0" applyFont="1" applyFill="1" applyBorder="1" applyAlignment="1" applyProtection="1">
      <alignment horizontal="center" wrapText="1"/>
      <protection hidden="1"/>
    </xf>
    <xf numFmtId="0" fontId="2" fillId="4" borderId="14" xfId="0" applyFont="1" applyFill="1" applyBorder="1" applyAlignment="1" applyProtection="1">
      <alignment horizontal="center" wrapText="1"/>
      <protection hidden="1"/>
    </xf>
    <xf numFmtId="3" fontId="2" fillId="11" borderId="7" xfId="1" applyNumberFormat="1" applyFont="1" applyFill="1" applyBorder="1" applyAlignment="1" applyProtection="1">
      <alignment horizontal="center"/>
      <protection hidden="1"/>
    </xf>
    <xf numFmtId="0" fontId="0" fillId="4" borderId="5" xfId="0" applyFill="1" applyBorder="1" applyAlignment="1" applyProtection="1">
      <alignment horizontal="center" wrapText="1"/>
      <protection hidden="1"/>
    </xf>
    <xf numFmtId="0" fontId="0" fillId="4" borderId="0" xfId="0" applyFill="1" applyAlignment="1" applyProtection="1">
      <alignment horizontal="center" wrapText="1"/>
      <protection hidden="1"/>
    </xf>
    <xf numFmtId="0" fontId="0" fillId="4" borderId="14" xfId="0" applyFill="1" applyBorder="1" applyAlignment="1" applyProtection="1">
      <alignment horizontal="center" wrapText="1"/>
      <protection hidden="1"/>
    </xf>
    <xf numFmtId="0" fontId="9" fillId="12" borderId="11" xfId="0" applyFont="1" applyFill="1" applyBorder="1" applyAlignment="1" applyProtection="1">
      <alignment horizontal="center" wrapText="1"/>
      <protection hidden="1"/>
    </xf>
    <xf numFmtId="3" fontId="0" fillId="3" borderId="7" xfId="0" applyNumberFormat="1" applyFill="1" applyBorder="1" applyAlignment="1" applyProtection="1">
      <alignment horizontal="center"/>
      <protection hidden="1"/>
    </xf>
    <xf numFmtId="3" fontId="1" fillId="16" borderId="14" xfId="1" applyNumberFormat="1" applyFont="1" applyFill="1" applyBorder="1" applyAlignment="1" applyProtection="1">
      <alignment horizontal="center"/>
      <protection hidden="1"/>
    </xf>
    <xf numFmtId="3" fontId="0" fillId="14" borderId="14" xfId="0" applyNumberFormat="1" applyFill="1" applyBorder="1" applyAlignment="1" applyProtection="1">
      <alignment horizontal="center"/>
      <protection hidden="1"/>
    </xf>
    <xf numFmtId="0" fontId="2" fillId="12" borderId="8" xfId="0" applyFont="1" applyFill="1" applyBorder="1" applyAlignment="1" applyProtection="1">
      <alignment horizontal="center" wrapText="1"/>
      <protection hidden="1"/>
    </xf>
    <xf numFmtId="0" fontId="2" fillId="12" borderId="7" xfId="0" applyFont="1" applyFill="1" applyBorder="1" applyAlignment="1" applyProtection="1">
      <alignment horizontal="center" wrapText="1"/>
      <protection hidden="1"/>
    </xf>
    <xf numFmtId="4" fontId="9" fillId="12" borderId="11" xfId="0" applyNumberFormat="1" applyFont="1" applyFill="1" applyBorder="1" applyAlignment="1" applyProtection="1">
      <alignment horizontal="center" wrapText="1"/>
      <protection hidden="1"/>
    </xf>
    <xf numFmtId="3" fontId="9" fillId="3" borderId="8" xfId="0" applyNumberFormat="1" applyFont="1" applyFill="1" applyBorder="1" applyAlignment="1" applyProtection="1">
      <alignment horizontal="center"/>
      <protection hidden="1"/>
    </xf>
    <xf numFmtId="0" fontId="9" fillId="12" borderId="8" xfId="0" applyFont="1" applyFill="1" applyBorder="1" applyAlignment="1" applyProtection="1">
      <alignment horizontal="center" wrapText="1"/>
      <protection hidden="1"/>
    </xf>
    <xf numFmtId="0" fontId="13" fillId="4" borderId="1" xfId="0" applyFont="1" applyFill="1" applyBorder="1" applyAlignment="1" applyProtection="1">
      <alignment vertical="center"/>
      <protection hidden="1"/>
    </xf>
    <xf numFmtId="0" fontId="0" fillId="4" borderId="37" xfId="0" applyFill="1" applyBorder="1" applyProtection="1">
      <protection hidden="1"/>
    </xf>
    <xf numFmtId="0" fontId="0" fillId="4" borderId="38" xfId="0" applyFill="1" applyBorder="1" applyProtection="1">
      <protection hidden="1"/>
    </xf>
    <xf numFmtId="0" fontId="26" fillId="17" borderId="58" xfId="0" applyFont="1" applyFill="1" applyBorder="1" applyAlignment="1" applyProtection="1">
      <alignment vertical="center"/>
      <protection hidden="1"/>
    </xf>
    <xf numFmtId="0" fontId="0" fillId="0" borderId="14" xfId="0" applyBorder="1" applyProtection="1">
      <protection hidden="1"/>
    </xf>
    <xf numFmtId="0" fontId="0" fillId="0" borderId="23" xfId="0" applyBorder="1" applyProtection="1">
      <protection hidden="1"/>
    </xf>
    <xf numFmtId="0" fontId="0" fillId="17" borderId="42" xfId="0" applyFill="1" applyBorder="1" applyProtection="1">
      <protection hidden="1"/>
    </xf>
    <xf numFmtId="0" fontId="0" fillId="2" borderId="52" xfId="0" applyFill="1" applyBorder="1" applyProtection="1">
      <protection hidden="1"/>
    </xf>
    <xf numFmtId="3" fontId="26" fillId="19" borderId="45" xfId="0" applyNumberFormat="1" applyFont="1" applyFill="1" applyBorder="1" applyProtection="1">
      <protection hidden="1"/>
    </xf>
    <xf numFmtId="3" fontId="26" fillId="20" borderId="44" xfId="0" applyNumberFormat="1" applyFont="1" applyFill="1" applyBorder="1" applyProtection="1">
      <protection hidden="1"/>
    </xf>
    <xf numFmtId="3" fontId="26" fillId="20" borderId="45" xfId="0" applyNumberFormat="1" applyFont="1" applyFill="1" applyBorder="1" applyProtection="1">
      <protection hidden="1"/>
    </xf>
    <xf numFmtId="3" fontId="41" fillId="10" borderId="44" xfId="0" applyNumberFormat="1" applyFont="1" applyFill="1" applyBorder="1" applyProtection="1">
      <protection hidden="1"/>
    </xf>
    <xf numFmtId="3" fontId="26" fillId="22" borderId="46" xfId="0" applyNumberFormat="1" applyFont="1" applyFill="1" applyBorder="1" applyProtection="1">
      <protection hidden="1"/>
    </xf>
    <xf numFmtId="3" fontId="42" fillId="21" borderId="45" xfId="0" applyNumberFormat="1" applyFont="1" applyFill="1" applyBorder="1" applyProtection="1">
      <protection hidden="1"/>
    </xf>
    <xf numFmtId="3" fontId="42" fillId="28" borderId="44" xfId="0" applyNumberFormat="1" applyFont="1" applyFill="1" applyBorder="1" applyProtection="1">
      <protection hidden="1"/>
    </xf>
    <xf numFmtId="3" fontId="42" fillId="28" borderId="47" xfId="0" applyNumberFormat="1" applyFont="1" applyFill="1" applyBorder="1" applyProtection="1">
      <protection hidden="1"/>
    </xf>
    <xf numFmtId="2" fontId="0" fillId="19" borderId="17" xfId="3" applyNumberFormat="1" applyFont="1" applyFill="1" applyBorder="1" applyProtection="1">
      <protection hidden="1"/>
    </xf>
    <xf numFmtId="2" fontId="0" fillId="20" borderId="44" xfId="3" applyNumberFormat="1" applyFont="1" applyFill="1" applyBorder="1" applyAlignment="1" applyProtection="1">
      <protection hidden="1"/>
    </xf>
    <xf numFmtId="4" fontId="0" fillId="20" borderId="45" xfId="3" applyNumberFormat="1" applyFont="1" applyFill="1" applyBorder="1" applyAlignment="1" applyProtection="1">
      <protection hidden="1"/>
    </xf>
    <xf numFmtId="165" fontId="3" fillId="10" borderId="44" xfId="1" applyNumberFormat="1" applyFont="1" applyFill="1" applyBorder="1" applyAlignment="1" applyProtection="1">
      <protection hidden="1"/>
    </xf>
    <xf numFmtId="2" fontId="4" fillId="22" borderId="46" xfId="3" applyNumberFormat="1" applyFont="1" applyFill="1" applyBorder="1" applyAlignment="1" applyProtection="1">
      <protection hidden="1"/>
    </xf>
    <xf numFmtId="4" fontId="4" fillId="21" borderId="45" xfId="3" applyNumberFormat="1" applyFont="1" applyFill="1" applyBorder="1" applyAlignment="1" applyProtection="1">
      <protection hidden="1"/>
    </xf>
    <xf numFmtId="4" fontId="4" fillId="28" borderId="44" xfId="0" applyNumberFormat="1" applyFont="1" applyFill="1" applyBorder="1" applyProtection="1">
      <protection hidden="1"/>
    </xf>
    <xf numFmtId="4" fontId="4" fillId="28" borderId="47" xfId="0" applyNumberFormat="1" applyFont="1" applyFill="1" applyBorder="1" applyProtection="1">
      <protection hidden="1"/>
    </xf>
    <xf numFmtId="3" fontId="9" fillId="3" borderId="48" xfId="0" applyNumberFormat="1" applyFont="1" applyFill="1" applyBorder="1" applyProtection="1">
      <protection hidden="1"/>
    </xf>
    <xf numFmtId="3" fontId="26" fillId="19" borderId="17" xfId="0" applyNumberFormat="1" applyFont="1" applyFill="1" applyBorder="1" applyProtection="1">
      <protection hidden="1"/>
    </xf>
    <xf numFmtId="3" fontId="28" fillId="22" borderId="46" xfId="0" applyNumberFormat="1" applyFont="1" applyFill="1" applyBorder="1" applyProtection="1">
      <protection hidden="1"/>
    </xf>
    <xf numFmtId="4" fontId="42" fillId="21" borderId="45" xfId="0" applyNumberFormat="1" applyFont="1" applyFill="1" applyBorder="1" applyProtection="1">
      <protection hidden="1"/>
    </xf>
    <xf numFmtId="3" fontId="9" fillId="3" borderId="16" xfId="0" applyNumberFormat="1" applyFont="1" applyFill="1" applyBorder="1" applyProtection="1">
      <protection hidden="1"/>
    </xf>
    <xf numFmtId="3" fontId="9" fillId="11" borderId="14" xfId="1" applyNumberFormat="1" applyFont="1" applyFill="1" applyBorder="1" applyProtection="1">
      <protection hidden="1"/>
    </xf>
    <xf numFmtId="3" fontId="9" fillId="14" borderId="8" xfId="0" applyNumberFormat="1" applyFont="1" applyFill="1" applyBorder="1" applyProtection="1">
      <protection hidden="1"/>
    </xf>
    <xf numFmtId="3" fontId="9" fillId="3" borderId="1" xfId="0" applyNumberFormat="1" applyFont="1" applyFill="1" applyBorder="1" applyProtection="1">
      <protection hidden="1"/>
    </xf>
    <xf numFmtId="3" fontId="9" fillId="11" borderId="12" xfId="1" applyNumberFormat="1" applyFont="1" applyFill="1" applyBorder="1" applyProtection="1">
      <protection hidden="1"/>
    </xf>
    <xf numFmtId="3" fontId="9" fillId="14" borderId="2" xfId="0" applyNumberFormat="1" applyFont="1" applyFill="1" applyBorder="1" applyProtection="1">
      <protection hidden="1"/>
    </xf>
    <xf numFmtId="3" fontId="9" fillId="12" borderId="16" xfId="0" applyNumberFormat="1" applyFont="1" applyFill="1" applyBorder="1" applyProtection="1">
      <protection hidden="1"/>
    </xf>
    <xf numFmtId="3" fontId="9" fillId="3" borderId="12" xfId="0" applyNumberFormat="1" applyFont="1" applyFill="1" applyBorder="1" applyProtection="1">
      <protection hidden="1"/>
    </xf>
    <xf numFmtId="3" fontId="9" fillId="11" borderId="1" xfId="1" applyNumberFormat="1" applyFont="1" applyFill="1" applyBorder="1" applyProtection="1">
      <protection hidden="1"/>
    </xf>
    <xf numFmtId="3" fontId="9" fillId="14" borderId="12" xfId="0" applyNumberFormat="1" applyFont="1" applyFill="1" applyBorder="1" applyProtection="1">
      <protection hidden="1"/>
    </xf>
    <xf numFmtId="3" fontId="43" fillId="20" borderId="0" xfId="0" applyNumberFormat="1" applyFont="1" applyFill="1" applyAlignment="1" applyProtection="1">
      <alignment horizontal="center"/>
      <protection hidden="1"/>
    </xf>
    <xf numFmtId="4" fontId="9" fillId="12" borderId="8" xfId="0" applyNumberFormat="1" applyFont="1" applyFill="1" applyBorder="1" applyProtection="1">
      <protection hidden="1"/>
    </xf>
    <xf numFmtId="3" fontId="9" fillId="16" borderId="14" xfId="1" applyNumberFormat="1" applyFont="1" applyFill="1" applyBorder="1" applyAlignment="1" applyProtection="1">
      <protection hidden="1"/>
    </xf>
    <xf numFmtId="3" fontId="9" fillId="14" borderId="14" xfId="0" applyNumberFormat="1" applyFont="1" applyFill="1" applyBorder="1" applyProtection="1">
      <protection hidden="1"/>
    </xf>
    <xf numFmtId="3" fontId="0" fillId="12" borderId="1" xfId="0" applyNumberFormat="1" applyFill="1" applyBorder="1" applyProtection="1">
      <protection hidden="1"/>
    </xf>
    <xf numFmtId="4" fontId="0" fillId="12" borderId="11" xfId="0" applyNumberFormat="1" applyFill="1" applyBorder="1" applyProtection="1">
      <protection hidden="1"/>
    </xf>
    <xf numFmtId="3" fontId="9" fillId="3" borderId="8" xfId="0" applyNumberFormat="1" applyFont="1" applyFill="1" applyBorder="1" applyProtection="1">
      <protection hidden="1"/>
    </xf>
    <xf numFmtId="3" fontId="0" fillId="12" borderId="2" xfId="0" applyNumberFormat="1" applyFill="1" applyBorder="1" applyProtection="1">
      <protection hidden="1"/>
    </xf>
    <xf numFmtId="4" fontId="0" fillId="12" borderId="16" xfId="0" applyNumberFormat="1" applyFill="1" applyBorder="1" applyProtection="1">
      <protection hidden="1"/>
    </xf>
    <xf numFmtId="3" fontId="9" fillId="12" borderId="1" xfId="0" applyNumberFormat="1" applyFont="1" applyFill="1" applyBorder="1" applyProtection="1">
      <protection hidden="1"/>
    </xf>
    <xf numFmtId="4" fontId="9" fillId="12" borderId="11" xfId="0" applyNumberFormat="1" applyFont="1" applyFill="1" applyBorder="1" applyProtection="1">
      <protection hidden="1"/>
    </xf>
    <xf numFmtId="10" fontId="0" fillId="2" borderId="0" xfId="0" applyNumberFormat="1" applyFill="1" applyProtection="1">
      <protection hidden="1"/>
    </xf>
    <xf numFmtId="10" fontId="0" fillId="2" borderId="0" xfId="3" applyNumberFormat="1" applyFont="1" applyFill="1" applyBorder="1" applyProtection="1">
      <protection hidden="1"/>
    </xf>
    <xf numFmtId="0" fontId="1" fillId="2" borderId="0" xfId="0" applyFont="1" applyFill="1" applyProtection="1">
      <protection hidden="1"/>
    </xf>
    <xf numFmtId="0" fontId="0" fillId="2" borderId="7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6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35" fillId="17" borderId="3" xfId="0" applyFont="1" applyFill="1" applyBorder="1" applyProtection="1">
      <protection hidden="1"/>
    </xf>
    <xf numFmtId="10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0" fontId="17" fillId="17" borderId="13" xfId="0" applyFont="1" applyFill="1" applyBorder="1" applyProtection="1">
      <protection hidden="1"/>
    </xf>
    <xf numFmtId="0" fontId="17" fillId="17" borderId="3" xfId="0" applyFont="1" applyFill="1" applyBorder="1" applyProtection="1">
      <protection hidden="1"/>
    </xf>
    <xf numFmtId="0" fontId="8" fillId="7" borderId="3" xfId="0" applyFont="1" applyFill="1" applyBorder="1" applyAlignment="1" applyProtection="1">
      <alignment horizontal="center"/>
      <protection hidden="1"/>
    </xf>
    <xf numFmtId="0" fontId="2" fillId="7" borderId="9" xfId="0" applyFont="1" applyFill="1" applyBorder="1" applyAlignment="1" applyProtection="1">
      <alignment horizontal="center"/>
      <protection hidden="1"/>
    </xf>
    <xf numFmtId="0" fontId="2" fillId="7" borderId="4" xfId="0" applyFont="1" applyFill="1" applyBorder="1" applyAlignment="1" applyProtection="1">
      <alignment horizontal="center"/>
      <protection hidden="1"/>
    </xf>
    <xf numFmtId="10" fontId="0" fillId="17" borderId="0" xfId="0" applyNumberFormat="1" applyFill="1" applyProtection="1">
      <protection hidden="1"/>
    </xf>
    <xf numFmtId="0" fontId="16" fillId="17" borderId="8" xfId="0" applyFont="1" applyFill="1" applyBorder="1" applyProtection="1">
      <protection hidden="1"/>
    </xf>
    <xf numFmtId="0" fontId="8" fillId="7" borderId="5" xfId="0" applyFont="1" applyFill="1" applyBorder="1" applyAlignment="1" applyProtection="1">
      <alignment horizontal="center"/>
      <protection hidden="1"/>
    </xf>
    <xf numFmtId="0" fontId="2" fillId="7" borderId="10" xfId="0" applyFont="1" applyFill="1" applyBorder="1" applyAlignment="1" applyProtection="1">
      <alignment horizontal="center"/>
      <protection hidden="1"/>
    </xf>
    <xf numFmtId="0" fontId="2" fillId="7" borderId="6" xfId="0" applyFont="1" applyFill="1" applyBorder="1" applyAlignment="1" applyProtection="1">
      <alignment horizontal="center"/>
      <protection hidden="1"/>
    </xf>
    <xf numFmtId="0" fontId="0" fillId="6" borderId="59" xfId="0" applyFill="1" applyBorder="1" applyProtection="1">
      <protection hidden="1"/>
    </xf>
    <xf numFmtId="4" fontId="0" fillId="6" borderId="46" xfId="0" applyNumberFormat="1" applyFill="1" applyBorder="1" applyProtection="1">
      <protection hidden="1"/>
    </xf>
    <xf numFmtId="4" fontId="0" fillId="6" borderId="57" xfId="0" applyNumberFormat="1" applyFill="1" applyBorder="1" applyProtection="1">
      <protection hidden="1"/>
    </xf>
    <xf numFmtId="10" fontId="0" fillId="17" borderId="14" xfId="0" applyNumberFormat="1" applyFill="1" applyBorder="1" applyProtection="1">
      <protection hidden="1"/>
    </xf>
    <xf numFmtId="0" fontId="0" fillId="6" borderId="10" xfId="0" applyFill="1" applyBorder="1" applyProtection="1">
      <protection hidden="1"/>
    </xf>
    <xf numFmtId="4" fontId="0" fillId="6" borderId="10" xfId="0" applyNumberFormat="1" applyFill="1" applyBorder="1" applyProtection="1">
      <protection hidden="1"/>
    </xf>
    <xf numFmtId="0" fontId="13" fillId="4" borderId="12" xfId="0" applyFont="1" applyFill="1" applyBorder="1" applyAlignment="1" applyProtection="1">
      <alignment vertical="center"/>
      <protection hidden="1"/>
    </xf>
    <xf numFmtId="0" fontId="8" fillId="17" borderId="3" xfId="0" applyFont="1" applyFill="1" applyBorder="1" applyProtection="1">
      <protection hidden="1"/>
    </xf>
    <xf numFmtId="3" fontId="1" fillId="0" borderId="0" xfId="0" applyNumberFormat="1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left" indent="1"/>
      <protection hidden="1"/>
    </xf>
    <xf numFmtId="4" fontId="0" fillId="6" borderId="11" xfId="0" applyNumberFormat="1" applyFill="1" applyBorder="1" applyProtection="1">
      <protection hidden="1"/>
    </xf>
    <xf numFmtId="4" fontId="26" fillId="6" borderId="11" xfId="0" applyNumberFormat="1" applyFont="1" applyFill="1" applyBorder="1" applyProtection="1">
      <protection hidden="1"/>
    </xf>
    <xf numFmtId="0" fontId="0" fillId="2" borderId="23" xfId="0" applyFill="1" applyBorder="1" applyProtection="1">
      <protection hidden="1"/>
    </xf>
    <xf numFmtId="3" fontId="1" fillId="2" borderId="0" xfId="0" applyNumberFormat="1" applyFont="1" applyFill="1" applyProtection="1">
      <protection hidden="1"/>
    </xf>
    <xf numFmtId="0" fontId="0" fillId="10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8" borderId="0" xfId="0" applyFill="1" applyAlignment="1" applyProtection="1">
      <alignment horizontal="center"/>
      <protection hidden="1"/>
    </xf>
    <xf numFmtId="0" fontId="0" fillId="9" borderId="0" xfId="0" applyFill="1" applyAlignment="1" applyProtection="1">
      <alignment horizontal="center"/>
      <protection hidden="1"/>
    </xf>
    <xf numFmtId="4" fontId="0" fillId="9" borderId="0" xfId="0" applyNumberFormat="1" applyFill="1" applyAlignment="1" applyProtection="1">
      <alignment horizontal="center"/>
      <protection hidden="1"/>
    </xf>
    <xf numFmtId="3" fontId="0" fillId="6" borderId="1" xfId="0" applyNumberFormat="1" applyFill="1" applyBorder="1" applyProtection="1">
      <protection hidden="1"/>
    </xf>
    <xf numFmtId="3" fontId="0" fillId="6" borderId="12" xfId="0" applyNumberFormat="1" applyFill="1" applyBorder="1" applyProtection="1">
      <protection hidden="1"/>
    </xf>
    <xf numFmtId="3" fontId="0" fillId="6" borderId="2" xfId="0" applyNumberFormat="1" applyFill="1" applyBorder="1" applyProtection="1">
      <protection hidden="1"/>
    </xf>
    <xf numFmtId="0" fontId="8" fillId="17" borderId="16" xfId="0" applyFont="1" applyFill="1" applyBorder="1" applyAlignment="1" applyProtection="1">
      <alignment horizontal="center"/>
      <protection hidden="1"/>
    </xf>
    <xf numFmtId="3" fontId="0" fillId="19" borderId="12" xfId="0" applyNumberFormat="1" applyFill="1" applyBorder="1" applyProtection="1">
      <protection hidden="1"/>
    </xf>
    <xf numFmtId="3" fontId="8" fillId="20" borderId="1" xfId="0" applyNumberFormat="1" applyFont="1" applyFill="1" applyBorder="1" applyAlignment="1" applyProtection="1">
      <alignment horizontal="center"/>
      <protection hidden="1"/>
    </xf>
    <xf numFmtId="3" fontId="8" fillId="20" borderId="2" xfId="0" applyNumberFormat="1" applyFont="1" applyFill="1" applyBorder="1" applyAlignment="1" applyProtection="1">
      <alignment horizontal="center"/>
      <protection hidden="1"/>
    </xf>
    <xf numFmtId="0" fontId="22" fillId="10" borderId="12" xfId="0" applyFont="1" applyFill="1" applyBorder="1" applyAlignment="1" applyProtection="1">
      <alignment horizontal="center"/>
      <protection hidden="1"/>
    </xf>
    <xf numFmtId="3" fontId="10" fillId="22" borderId="1" xfId="0" applyNumberFormat="1" applyFont="1" applyFill="1" applyBorder="1" applyAlignment="1" applyProtection="1">
      <alignment horizontal="center"/>
      <protection hidden="1"/>
    </xf>
    <xf numFmtId="0" fontId="10" fillId="21" borderId="1" xfId="0" applyFont="1" applyFill="1" applyBorder="1" applyProtection="1">
      <protection hidden="1"/>
    </xf>
    <xf numFmtId="0" fontId="10" fillId="21" borderId="12" xfId="0" applyFont="1" applyFill="1" applyBorder="1" applyAlignment="1" applyProtection="1">
      <alignment horizontal="center"/>
      <protection hidden="1"/>
    </xf>
    <xf numFmtId="0" fontId="10" fillId="28" borderId="13" xfId="0" applyFont="1" applyFill="1" applyBorder="1" applyAlignment="1" applyProtection="1">
      <alignment horizontal="center"/>
      <protection hidden="1"/>
    </xf>
    <xf numFmtId="3" fontId="0" fillId="19" borderId="16" xfId="0" applyNumberFormat="1" applyFill="1" applyBorder="1" applyProtection="1">
      <protection hidden="1"/>
    </xf>
    <xf numFmtId="0" fontId="10" fillId="28" borderId="1" xfId="0" applyFont="1" applyFill="1" applyBorder="1" applyProtection="1">
      <protection hidden="1"/>
    </xf>
    <xf numFmtId="0" fontId="10" fillId="28" borderId="2" xfId="0" applyFont="1" applyFill="1" applyBorder="1" applyAlignment="1" applyProtection="1">
      <alignment horizontal="center"/>
      <protection hidden="1"/>
    </xf>
    <xf numFmtId="3" fontId="0" fillId="19" borderId="27" xfId="0" applyNumberFormat="1" applyFill="1" applyBorder="1" applyProtection="1">
      <protection hidden="1"/>
    </xf>
    <xf numFmtId="3" fontId="4" fillId="22" borderId="1" xfId="0" applyNumberFormat="1" applyFont="1" applyFill="1" applyBorder="1" applyAlignment="1" applyProtection="1">
      <alignment horizontal="center"/>
      <protection hidden="1"/>
    </xf>
    <xf numFmtId="0" fontId="10" fillId="21" borderId="2" xfId="0" applyFont="1" applyFill="1" applyBorder="1" applyAlignment="1" applyProtection="1">
      <alignment horizontal="center"/>
      <protection hidden="1"/>
    </xf>
    <xf numFmtId="3" fontId="9" fillId="2" borderId="26" xfId="0" applyNumberFormat="1" applyFont="1" applyFill="1" applyBorder="1" applyProtection="1">
      <protection hidden="1"/>
    </xf>
    <xf numFmtId="3" fontId="0" fillId="0" borderId="0" xfId="0" applyNumberFormat="1" applyAlignment="1" applyProtection="1">
      <alignment horizontal="right"/>
      <protection hidden="1"/>
    </xf>
    <xf numFmtId="4" fontId="0" fillId="6" borderId="0" xfId="0" applyNumberFormat="1" applyFill="1" applyProtection="1">
      <protection hidden="1"/>
    </xf>
    <xf numFmtId="4" fontId="0" fillId="6" borderId="6" xfId="0" applyNumberFormat="1" applyFill="1" applyBorder="1" applyProtection="1">
      <protection hidden="1"/>
    </xf>
    <xf numFmtId="3" fontId="0" fillId="3" borderId="35" xfId="0" applyNumberFormat="1" applyFill="1" applyBorder="1" applyProtection="1">
      <protection hidden="1"/>
    </xf>
    <xf numFmtId="3" fontId="0" fillId="19" borderId="35" xfId="0" applyNumberFormat="1" applyFill="1" applyBorder="1" applyProtection="1">
      <protection hidden="1"/>
    </xf>
    <xf numFmtId="3" fontId="0" fillId="20" borderId="5" xfId="0" applyNumberFormat="1" applyFill="1" applyBorder="1" applyProtection="1">
      <protection hidden="1"/>
    </xf>
    <xf numFmtId="3" fontId="0" fillId="20" borderId="6" xfId="0" applyNumberFormat="1" applyFill="1" applyBorder="1" applyProtection="1">
      <protection hidden="1"/>
    </xf>
    <xf numFmtId="3" fontId="3" fillId="10" borderId="0" xfId="0" applyNumberFormat="1" applyFont="1" applyFill="1" applyProtection="1">
      <protection hidden="1"/>
    </xf>
    <xf numFmtId="3" fontId="4" fillId="22" borderId="5" xfId="0" applyNumberFormat="1" applyFont="1" applyFill="1" applyBorder="1" applyProtection="1">
      <protection hidden="1"/>
    </xf>
    <xf numFmtId="3" fontId="4" fillId="21" borderId="5" xfId="0" applyNumberFormat="1" applyFont="1" applyFill="1" applyBorder="1" applyProtection="1">
      <protection hidden="1"/>
    </xf>
    <xf numFmtId="3" fontId="4" fillId="21" borderId="0" xfId="0" applyNumberFormat="1" applyFont="1" applyFill="1" applyProtection="1">
      <protection hidden="1"/>
    </xf>
    <xf numFmtId="3" fontId="44" fillId="28" borderId="3" xfId="0" applyNumberFormat="1" applyFont="1" applyFill="1" applyBorder="1" applyProtection="1">
      <protection hidden="1"/>
    </xf>
    <xf numFmtId="3" fontId="0" fillId="28" borderId="4" xfId="0" applyNumberFormat="1" applyFill="1" applyBorder="1" applyProtection="1">
      <protection hidden="1"/>
    </xf>
    <xf numFmtId="2" fontId="0" fillId="19" borderId="9" xfId="3" applyNumberFormat="1" applyFont="1" applyFill="1" applyBorder="1" applyProtection="1">
      <protection hidden="1"/>
    </xf>
    <xf numFmtId="2" fontId="0" fillId="20" borderId="13" xfId="3" applyNumberFormat="1" applyFont="1" applyFill="1" applyBorder="1" applyAlignment="1" applyProtection="1">
      <protection hidden="1"/>
    </xf>
    <xf numFmtId="4" fontId="0" fillId="20" borderId="13" xfId="3" applyNumberFormat="1" applyFont="1" applyFill="1" applyBorder="1" applyAlignment="1" applyProtection="1">
      <protection hidden="1"/>
    </xf>
    <xf numFmtId="165" fontId="3" fillId="10" borderId="9" xfId="1" applyNumberFormat="1" applyFont="1" applyFill="1" applyBorder="1" applyAlignment="1" applyProtection="1">
      <protection hidden="1"/>
    </xf>
    <xf numFmtId="2" fontId="4" fillId="22" borderId="9" xfId="3" applyNumberFormat="1" applyFont="1" applyFill="1" applyBorder="1" applyAlignment="1" applyProtection="1">
      <protection hidden="1"/>
    </xf>
    <xf numFmtId="4" fontId="4" fillId="21" borderId="13" xfId="3" applyNumberFormat="1" applyFont="1" applyFill="1" applyBorder="1" applyAlignment="1" applyProtection="1">
      <protection hidden="1"/>
    </xf>
    <xf numFmtId="4" fontId="4" fillId="28" borderId="3" xfId="0" applyNumberFormat="1" applyFont="1" applyFill="1" applyBorder="1" applyProtection="1">
      <protection hidden="1"/>
    </xf>
    <xf numFmtId="4" fontId="4" fillId="28" borderId="4" xfId="0" applyNumberFormat="1" applyFont="1" applyFill="1" applyBorder="1" applyProtection="1">
      <protection hidden="1"/>
    </xf>
    <xf numFmtId="3" fontId="0" fillId="3" borderId="40" xfId="0" applyNumberFormat="1" applyFill="1" applyBorder="1" applyProtection="1">
      <protection hidden="1"/>
    </xf>
    <xf numFmtId="4" fontId="0" fillId="19" borderId="26" xfId="0" applyNumberFormat="1" applyFill="1" applyBorder="1" applyProtection="1">
      <protection hidden="1"/>
    </xf>
    <xf numFmtId="4" fontId="0" fillId="20" borderId="5" xfId="0" applyNumberFormat="1" applyFill="1" applyBorder="1" applyProtection="1">
      <protection hidden="1"/>
    </xf>
    <xf numFmtId="4" fontId="0" fillId="20" borderId="6" xfId="0" applyNumberFormat="1" applyFill="1" applyBorder="1" applyProtection="1">
      <protection hidden="1"/>
    </xf>
    <xf numFmtId="4" fontId="3" fillId="10" borderId="0" xfId="0" applyNumberFormat="1" applyFont="1" applyFill="1" applyProtection="1">
      <protection hidden="1"/>
    </xf>
    <xf numFmtId="4" fontId="4" fillId="22" borderId="5" xfId="0" applyNumberFormat="1" applyFont="1" applyFill="1" applyBorder="1" applyProtection="1">
      <protection hidden="1"/>
    </xf>
    <xf numFmtId="4" fontId="4" fillId="21" borderId="5" xfId="0" applyNumberFormat="1" applyFont="1" applyFill="1" applyBorder="1" applyProtection="1">
      <protection hidden="1"/>
    </xf>
    <xf numFmtId="4" fontId="4" fillId="21" borderId="0" xfId="0" applyNumberFormat="1" applyFont="1" applyFill="1" applyProtection="1">
      <protection hidden="1"/>
    </xf>
    <xf numFmtId="3" fontId="4" fillId="28" borderId="5" xfId="0" applyNumberFormat="1" applyFont="1" applyFill="1" applyBorder="1" applyProtection="1">
      <protection hidden="1"/>
    </xf>
    <xf numFmtId="3" fontId="4" fillId="28" borderId="6" xfId="0" applyNumberFormat="1" applyFont="1" applyFill="1" applyBorder="1" applyProtection="1">
      <protection hidden="1"/>
    </xf>
    <xf numFmtId="3" fontId="2" fillId="2" borderId="0" xfId="0" applyNumberFormat="1" applyFont="1" applyFill="1" applyProtection="1">
      <protection hidden="1"/>
    </xf>
    <xf numFmtId="3" fontId="9" fillId="3" borderId="3" xfId="0" applyNumberFormat="1" applyFont="1" applyFill="1" applyBorder="1" applyProtection="1">
      <protection hidden="1"/>
    </xf>
    <xf numFmtId="3" fontId="9" fillId="11" borderId="13" xfId="1" applyNumberFormat="1" applyFont="1" applyFill="1" applyBorder="1" applyProtection="1">
      <protection hidden="1"/>
    </xf>
    <xf numFmtId="3" fontId="9" fillId="14" borderId="4" xfId="0" applyNumberFormat="1" applyFont="1" applyFill="1" applyBorder="1" applyProtection="1">
      <protection hidden="1"/>
    </xf>
    <xf numFmtId="3" fontId="9" fillId="3" borderId="0" xfId="0" applyNumberFormat="1" applyFont="1" applyFill="1" applyProtection="1">
      <protection hidden="1"/>
    </xf>
    <xf numFmtId="3" fontId="9" fillId="11" borderId="0" xfId="1" applyNumberFormat="1" applyFont="1" applyFill="1" applyBorder="1" applyProtection="1">
      <protection hidden="1"/>
    </xf>
    <xf numFmtId="3" fontId="9" fillId="14" borderId="24" xfId="0" applyNumberFormat="1" applyFont="1" applyFill="1" applyBorder="1" applyProtection="1">
      <protection hidden="1"/>
    </xf>
    <xf numFmtId="3" fontId="9" fillId="12" borderId="4" xfId="0" applyNumberFormat="1" applyFont="1" applyFill="1" applyBorder="1" applyProtection="1">
      <protection hidden="1"/>
    </xf>
    <xf numFmtId="3" fontId="9" fillId="3" borderId="33" xfId="0" applyNumberFormat="1" applyFont="1" applyFill="1" applyBorder="1" applyProtection="1">
      <protection hidden="1"/>
    </xf>
    <xf numFmtId="3" fontId="9" fillId="3" borderId="34" xfId="0" applyNumberFormat="1" applyFont="1" applyFill="1" applyBorder="1" applyProtection="1">
      <protection hidden="1"/>
    </xf>
    <xf numFmtId="3" fontId="9" fillId="3" borderId="13" xfId="0" applyNumberFormat="1" applyFont="1" applyFill="1" applyBorder="1" applyProtection="1">
      <protection hidden="1"/>
    </xf>
    <xf numFmtId="3" fontId="9" fillId="12" borderId="9" xfId="0" applyNumberFormat="1" applyFont="1" applyFill="1" applyBorder="1" applyProtection="1">
      <protection hidden="1"/>
    </xf>
    <xf numFmtId="3" fontId="9" fillId="11" borderId="3" xfId="1" applyNumberFormat="1" applyFont="1" applyFill="1" applyBorder="1" applyProtection="1">
      <protection hidden="1"/>
    </xf>
    <xf numFmtId="3" fontId="9" fillId="14" borderId="13" xfId="0" applyNumberFormat="1" applyFont="1" applyFill="1" applyBorder="1" applyProtection="1">
      <protection hidden="1"/>
    </xf>
    <xf numFmtId="3" fontId="0" fillId="3" borderId="3" xfId="0" applyNumberFormat="1" applyFill="1" applyBorder="1" applyProtection="1">
      <protection hidden="1"/>
    </xf>
    <xf numFmtId="3" fontId="2" fillId="11" borderId="13" xfId="1" applyNumberFormat="1" applyFont="1" applyFill="1" applyBorder="1" applyProtection="1">
      <protection hidden="1"/>
    </xf>
    <xf numFmtId="3" fontId="0" fillId="3" borderId="13" xfId="0" applyNumberFormat="1" applyFill="1" applyBorder="1" applyProtection="1">
      <protection hidden="1"/>
    </xf>
    <xf numFmtId="3" fontId="0" fillId="12" borderId="4" xfId="0" applyNumberFormat="1" applyFill="1" applyBorder="1" applyProtection="1">
      <protection hidden="1"/>
    </xf>
    <xf numFmtId="3" fontId="0" fillId="12" borderId="13" xfId="0" applyNumberFormat="1" applyFill="1" applyBorder="1" applyProtection="1">
      <protection hidden="1"/>
    </xf>
    <xf numFmtId="4" fontId="0" fillId="12" borderId="9" xfId="0" applyNumberFormat="1" applyFill="1" applyBorder="1" applyProtection="1">
      <protection hidden="1"/>
    </xf>
    <xf numFmtId="3" fontId="0" fillId="10" borderId="0" xfId="0" applyNumberFormat="1" applyFill="1" applyProtection="1">
      <protection hidden="1"/>
    </xf>
    <xf numFmtId="3" fontId="1" fillId="16" borderId="14" xfId="1" applyNumberFormat="1" applyFont="1" applyFill="1" applyBorder="1" applyAlignment="1" applyProtection="1">
      <protection hidden="1"/>
    </xf>
    <xf numFmtId="3" fontId="0" fillId="14" borderId="13" xfId="0" applyNumberFormat="1" applyFill="1" applyBorder="1" applyProtection="1">
      <protection hidden="1"/>
    </xf>
    <xf numFmtId="4" fontId="0" fillId="12" borderId="4" xfId="0" applyNumberFormat="1" applyFill="1" applyBorder="1" applyProtection="1">
      <protection hidden="1"/>
    </xf>
    <xf numFmtId="3" fontId="0" fillId="8" borderId="0" xfId="0" applyNumberFormat="1" applyFill="1" applyProtection="1">
      <protection hidden="1"/>
    </xf>
    <xf numFmtId="3" fontId="1" fillId="16" borderId="13" xfId="1" applyNumberFormat="1" applyFont="1" applyFill="1" applyBorder="1" applyAlignment="1" applyProtection="1">
      <protection hidden="1"/>
    </xf>
    <xf numFmtId="3" fontId="0" fillId="9" borderId="0" xfId="0" applyNumberFormat="1" applyFill="1" applyProtection="1">
      <protection hidden="1"/>
    </xf>
    <xf numFmtId="3" fontId="0" fillId="12" borderId="9" xfId="0" applyNumberFormat="1" applyFill="1" applyBorder="1" applyProtection="1">
      <protection hidden="1"/>
    </xf>
    <xf numFmtId="4" fontId="0" fillId="12" borderId="13" xfId="0" applyNumberFormat="1" applyFill="1" applyBorder="1" applyProtection="1">
      <protection hidden="1"/>
    </xf>
    <xf numFmtId="3" fontId="9" fillId="3" borderId="4" xfId="0" applyNumberFormat="1" applyFont="1" applyFill="1" applyBorder="1" applyProtection="1">
      <protection hidden="1"/>
    </xf>
    <xf numFmtId="3" fontId="9" fillId="3" borderId="9" xfId="0" applyNumberFormat="1" applyFont="1" applyFill="1" applyBorder="1" applyProtection="1">
      <protection hidden="1"/>
    </xf>
    <xf numFmtId="3" fontId="0" fillId="20" borderId="7" xfId="0" applyNumberFormat="1" applyFill="1" applyBorder="1" applyProtection="1">
      <protection hidden="1"/>
    </xf>
    <xf numFmtId="3" fontId="0" fillId="20" borderId="8" xfId="0" applyNumberFormat="1" applyFill="1" applyBorder="1" applyProtection="1">
      <protection hidden="1"/>
    </xf>
    <xf numFmtId="3" fontId="3" fillId="10" borderId="14" xfId="0" applyNumberFormat="1" applyFont="1" applyFill="1" applyBorder="1" applyProtection="1">
      <protection hidden="1"/>
    </xf>
    <xf numFmtId="3" fontId="4" fillId="22" borderId="7" xfId="0" applyNumberFormat="1" applyFont="1" applyFill="1" applyBorder="1" applyProtection="1">
      <protection hidden="1"/>
    </xf>
    <xf numFmtId="3" fontId="4" fillId="21" borderId="7" xfId="0" applyNumberFormat="1" applyFont="1" applyFill="1" applyBorder="1" applyProtection="1">
      <protection hidden="1"/>
    </xf>
    <xf numFmtId="3" fontId="4" fillId="21" borderId="14" xfId="0" applyNumberFormat="1" applyFont="1" applyFill="1" applyBorder="1" applyProtection="1">
      <protection hidden="1"/>
    </xf>
    <xf numFmtId="3" fontId="45" fillId="28" borderId="7" xfId="0" applyNumberFormat="1" applyFont="1" applyFill="1" applyBorder="1" applyProtection="1">
      <protection hidden="1"/>
    </xf>
    <xf numFmtId="3" fontId="20" fillId="28" borderId="8" xfId="0" applyNumberFormat="1" applyFont="1" applyFill="1" applyBorder="1" applyProtection="1">
      <protection hidden="1"/>
    </xf>
    <xf numFmtId="4" fontId="0" fillId="19" borderId="11" xfId="0" applyNumberFormat="1" applyFill="1" applyBorder="1" applyProtection="1">
      <protection hidden="1"/>
    </xf>
    <xf numFmtId="4" fontId="0" fillId="20" borderId="14" xfId="0" applyNumberFormat="1" applyFill="1" applyBorder="1" applyProtection="1">
      <protection hidden="1"/>
    </xf>
    <xf numFmtId="4" fontId="3" fillId="10" borderId="11" xfId="0" applyNumberFormat="1" applyFont="1" applyFill="1" applyBorder="1" applyProtection="1">
      <protection hidden="1"/>
    </xf>
    <xf numFmtId="4" fontId="4" fillId="22" borderId="11" xfId="0" applyNumberFormat="1" applyFont="1" applyFill="1" applyBorder="1" applyProtection="1">
      <protection hidden="1"/>
    </xf>
    <xf numFmtId="4" fontId="4" fillId="21" borderId="14" xfId="0" applyNumberFormat="1" applyFont="1" applyFill="1" applyBorder="1" applyProtection="1">
      <protection hidden="1"/>
    </xf>
    <xf numFmtId="4" fontId="20" fillId="28" borderId="5" xfId="0" applyNumberFormat="1" applyFont="1" applyFill="1" applyBorder="1" applyProtection="1">
      <protection hidden="1"/>
    </xf>
    <xf numFmtId="4" fontId="20" fillId="28" borderId="6" xfId="0" applyNumberFormat="1" applyFont="1" applyFill="1" applyBorder="1" applyProtection="1">
      <protection hidden="1"/>
    </xf>
    <xf numFmtId="3" fontId="0" fillId="3" borderId="33" xfId="0" applyNumberFormat="1" applyFill="1" applyBorder="1" applyProtection="1">
      <protection hidden="1"/>
    </xf>
    <xf numFmtId="4" fontId="0" fillId="19" borderId="39" xfId="0" applyNumberFormat="1" applyFill="1" applyBorder="1" applyProtection="1">
      <protection hidden="1"/>
    </xf>
    <xf numFmtId="3" fontId="20" fillId="28" borderId="5" xfId="0" applyNumberFormat="1" applyFont="1" applyFill="1" applyBorder="1" applyProtection="1">
      <protection hidden="1"/>
    </xf>
    <xf numFmtId="3" fontId="20" fillId="28" borderId="6" xfId="0" applyNumberFormat="1" applyFont="1" applyFill="1" applyBorder="1" applyProtection="1">
      <protection hidden="1"/>
    </xf>
    <xf numFmtId="3" fontId="9" fillId="3" borderId="5" xfId="0" applyNumberFormat="1" applyFont="1" applyFill="1" applyBorder="1" applyProtection="1">
      <protection hidden="1"/>
    </xf>
    <xf numFmtId="3" fontId="9" fillId="14" borderId="25" xfId="0" applyNumberFormat="1" applyFont="1" applyFill="1" applyBorder="1" applyProtection="1">
      <protection hidden="1"/>
    </xf>
    <xf numFmtId="3" fontId="9" fillId="12" borderId="6" xfId="0" applyNumberFormat="1" applyFont="1" applyFill="1" applyBorder="1" applyProtection="1">
      <protection hidden="1"/>
    </xf>
    <xf numFmtId="3" fontId="9" fillId="3" borderId="35" xfId="0" applyNumberFormat="1" applyFont="1" applyFill="1" applyBorder="1" applyProtection="1">
      <protection hidden="1"/>
    </xf>
    <xf numFmtId="3" fontId="9" fillId="14" borderId="26" xfId="0" applyNumberFormat="1" applyFont="1" applyFill="1" applyBorder="1" applyProtection="1">
      <protection hidden="1"/>
    </xf>
    <xf numFmtId="3" fontId="9" fillId="12" borderId="8" xfId="0" applyNumberFormat="1" applyFont="1" applyFill="1" applyBorder="1" applyProtection="1">
      <protection hidden="1"/>
    </xf>
    <xf numFmtId="3" fontId="9" fillId="12" borderId="10" xfId="0" applyNumberFormat="1" applyFont="1" applyFill="1" applyBorder="1" applyProtection="1">
      <protection hidden="1"/>
    </xf>
    <xf numFmtId="3" fontId="9" fillId="11" borderId="7" xfId="1" applyNumberFormat="1" applyFont="1" applyFill="1" applyBorder="1" applyProtection="1">
      <protection hidden="1"/>
    </xf>
    <xf numFmtId="3" fontId="9" fillId="3" borderId="14" xfId="0" applyNumberFormat="1" applyFont="1" applyFill="1" applyBorder="1" applyProtection="1">
      <protection hidden="1"/>
    </xf>
    <xf numFmtId="3" fontId="0" fillId="3" borderId="5" xfId="0" applyNumberFormat="1" applyFill="1" applyBorder="1" applyProtection="1">
      <protection hidden="1"/>
    </xf>
    <xf numFmtId="3" fontId="2" fillId="11" borderId="0" xfId="1" applyNumberFormat="1" applyFont="1" applyFill="1" applyBorder="1" applyProtection="1">
      <protection hidden="1"/>
    </xf>
    <xf numFmtId="3" fontId="0" fillId="3" borderId="0" xfId="0" applyNumberFormat="1" applyFill="1" applyProtection="1">
      <protection hidden="1"/>
    </xf>
    <xf numFmtId="3" fontId="0" fillId="12" borderId="6" xfId="0" applyNumberFormat="1" applyFill="1" applyBorder="1" applyProtection="1">
      <protection hidden="1"/>
    </xf>
    <xf numFmtId="3" fontId="20" fillId="12" borderId="6" xfId="0" applyNumberFormat="1" applyFont="1" applyFill="1" applyBorder="1" applyProtection="1">
      <protection hidden="1"/>
    </xf>
    <xf numFmtId="3" fontId="0" fillId="12" borderId="0" xfId="0" applyNumberFormat="1" applyFill="1" applyProtection="1">
      <protection hidden="1"/>
    </xf>
    <xf numFmtId="3" fontId="0" fillId="3" borderId="7" xfId="0" applyNumberFormat="1" applyFill="1" applyBorder="1" applyProtection="1">
      <protection hidden="1"/>
    </xf>
    <xf numFmtId="3" fontId="0" fillId="14" borderId="14" xfId="0" applyNumberFormat="1" applyFill="1" applyBorder="1" applyProtection="1">
      <protection hidden="1"/>
    </xf>
    <xf numFmtId="3" fontId="0" fillId="12" borderId="8" xfId="0" applyNumberFormat="1" applyFill="1" applyBorder="1" applyProtection="1">
      <protection hidden="1"/>
    </xf>
    <xf numFmtId="3" fontId="1" fillId="16" borderId="0" xfId="1" applyNumberFormat="1" applyFont="1" applyFill="1" applyBorder="1" applyAlignment="1" applyProtection="1">
      <protection hidden="1"/>
    </xf>
    <xf numFmtId="3" fontId="0" fillId="14" borderId="0" xfId="0" applyNumberFormat="1" applyFill="1" applyProtection="1">
      <protection hidden="1"/>
    </xf>
    <xf numFmtId="3" fontId="0" fillId="12" borderId="10" xfId="0" applyNumberFormat="1" applyFill="1" applyBorder="1" applyProtection="1">
      <protection hidden="1"/>
    </xf>
    <xf numFmtId="4" fontId="0" fillId="12" borderId="0" xfId="0" applyNumberFormat="1" applyFill="1" applyProtection="1">
      <protection hidden="1"/>
    </xf>
    <xf numFmtId="4" fontId="0" fillId="12" borderId="6" xfId="0" applyNumberFormat="1" applyFill="1" applyBorder="1" applyProtection="1">
      <protection hidden="1"/>
    </xf>
    <xf numFmtId="4" fontId="0" fillId="12" borderId="10" xfId="0" applyNumberFormat="1" applyFill="1" applyBorder="1" applyProtection="1">
      <protection hidden="1"/>
    </xf>
    <xf numFmtId="3" fontId="20" fillId="12" borderId="8" xfId="0" applyNumberFormat="1" applyFont="1" applyFill="1" applyBorder="1" applyProtection="1">
      <protection hidden="1"/>
    </xf>
    <xf numFmtId="4" fontId="20" fillId="12" borderId="7" xfId="0" applyNumberFormat="1" applyFont="1" applyFill="1" applyBorder="1" applyProtection="1">
      <protection hidden="1"/>
    </xf>
    <xf numFmtId="3" fontId="9" fillId="3" borderId="11" xfId="0" applyNumberFormat="1" applyFont="1" applyFill="1" applyBorder="1" applyProtection="1">
      <protection hidden="1"/>
    </xf>
    <xf numFmtId="4" fontId="20" fillId="12" borderId="6" xfId="0" applyNumberFormat="1" applyFont="1" applyFill="1" applyBorder="1" applyProtection="1">
      <protection hidden="1"/>
    </xf>
    <xf numFmtId="3" fontId="20" fillId="12" borderId="11" xfId="0" applyNumberFormat="1" applyFont="1" applyFill="1" applyBorder="1" applyProtection="1">
      <protection hidden="1"/>
    </xf>
    <xf numFmtId="3" fontId="0" fillId="7" borderId="0" xfId="0" applyNumberFormat="1" applyFill="1" applyProtection="1">
      <protection hidden="1"/>
    </xf>
    <xf numFmtId="0" fontId="0" fillId="17" borderId="1" xfId="0" applyFill="1" applyBorder="1" applyProtection="1">
      <protection hidden="1"/>
    </xf>
    <xf numFmtId="0" fontId="0" fillId="17" borderId="12" xfId="0" applyFill="1" applyBorder="1" applyProtection="1">
      <protection hidden="1"/>
    </xf>
    <xf numFmtId="3" fontId="0" fillId="17" borderId="2" xfId="0" applyNumberFormat="1" applyFill="1" applyBorder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3" fontId="33" fillId="3" borderId="33" xfId="0" applyNumberFormat="1" applyFont="1" applyFill="1" applyBorder="1" applyProtection="1">
      <protection hidden="1"/>
    </xf>
    <xf numFmtId="3" fontId="33" fillId="12" borderId="33" xfId="0" applyNumberFormat="1" applyFont="1" applyFill="1" applyBorder="1" applyProtection="1">
      <protection hidden="1"/>
    </xf>
    <xf numFmtId="3" fontId="33" fillId="24" borderId="1" xfId="0" applyNumberFormat="1" applyFont="1" applyFill="1" applyBorder="1" applyProtection="1">
      <protection hidden="1"/>
    </xf>
    <xf numFmtId="3" fontId="33" fillId="24" borderId="2" xfId="0" applyNumberFormat="1" applyFont="1" applyFill="1" applyBorder="1" applyProtection="1">
      <protection hidden="1"/>
    </xf>
    <xf numFmtId="3" fontId="33" fillId="23" borderId="12" xfId="0" applyNumberFormat="1" applyFont="1" applyFill="1" applyBorder="1" applyProtection="1">
      <protection hidden="1"/>
    </xf>
    <xf numFmtId="3" fontId="33" fillId="25" borderId="7" xfId="0" applyNumberFormat="1" applyFont="1" applyFill="1" applyBorder="1" applyProtection="1">
      <protection hidden="1"/>
    </xf>
    <xf numFmtId="3" fontId="33" fillId="26" borderId="7" xfId="0" applyNumberFormat="1" applyFont="1" applyFill="1" applyBorder="1" applyProtection="1">
      <protection hidden="1"/>
    </xf>
    <xf numFmtId="3" fontId="33" fillId="26" borderId="14" xfId="0" applyNumberFormat="1" applyFont="1" applyFill="1" applyBorder="1" applyProtection="1">
      <protection hidden="1"/>
    </xf>
    <xf numFmtId="3" fontId="37" fillId="24" borderId="7" xfId="0" applyNumberFormat="1" applyFont="1" applyFill="1" applyBorder="1" applyProtection="1">
      <protection hidden="1"/>
    </xf>
    <xf numFmtId="3" fontId="37" fillId="24" borderId="8" xfId="0" applyNumberFormat="1" applyFont="1" applyFill="1" applyBorder="1" applyProtection="1">
      <protection hidden="1"/>
    </xf>
    <xf numFmtId="4" fontId="33" fillId="12" borderId="54" xfId="0" applyNumberFormat="1" applyFont="1" applyFill="1" applyBorder="1" applyProtection="1">
      <protection hidden="1"/>
    </xf>
    <xf numFmtId="4" fontId="33" fillId="24" borderId="7" xfId="0" applyNumberFormat="1" applyFont="1" applyFill="1" applyBorder="1" applyProtection="1">
      <protection hidden="1"/>
    </xf>
    <xf numFmtId="4" fontId="33" fillId="24" borderId="8" xfId="0" applyNumberFormat="1" applyFont="1" applyFill="1" applyBorder="1" applyProtection="1">
      <protection hidden="1"/>
    </xf>
    <xf numFmtId="4" fontId="33" fillId="23" borderId="14" xfId="0" applyNumberFormat="1" applyFont="1" applyFill="1" applyBorder="1" applyProtection="1">
      <protection hidden="1"/>
    </xf>
    <xf numFmtId="4" fontId="33" fillId="25" borderId="7" xfId="0" applyNumberFormat="1" applyFont="1" applyFill="1" applyBorder="1" applyProtection="1">
      <protection hidden="1"/>
    </xf>
    <xf numFmtId="4" fontId="33" fillId="26" borderId="7" xfId="0" applyNumberFormat="1" applyFont="1" applyFill="1" applyBorder="1" applyProtection="1">
      <protection hidden="1"/>
    </xf>
    <xf numFmtId="4" fontId="33" fillId="26" borderId="14" xfId="0" applyNumberFormat="1" applyFont="1" applyFill="1" applyBorder="1" applyProtection="1">
      <protection hidden="1"/>
    </xf>
    <xf numFmtId="4" fontId="37" fillId="24" borderId="1" xfId="0" applyNumberFormat="1" applyFont="1" applyFill="1" applyBorder="1" applyProtection="1">
      <protection hidden="1"/>
    </xf>
    <xf numFmtId="4" fontId="37" fillId="24" borderId="2" xfId="0" applyNumberFormat="1" applyFont="1" applyFill="1" applyBorder="1" applyProtection="1">
      <protection hidden="1"/>
    </xf>
    <xf numFmtId="3" fontId="33" fillId="3" borderId="1" xfId="0" applyNumberFormat="1" applyFont="1" applyFill="1" applyBorder="1" applyProtection="1">
      <protection hidden="1"/>
    </xf>
    <xf numFmtId="4" fontId="33" fillId="12" borderId="55" xfId="0" applyNumberFormat="1" applyFont="1" applyFill="1" applyBorder="1" applyProtection="1">
      <protection hidden="1"/>
    </xf>
    <xf numFmtId="4" fontId="33" fillId="24" borderId="1" xfId="0" applyNumberFormat="1" applyFont="1" applyFill="1" applyBorder="1" applyProtection="1">
      <protection hidden="1"/>
    </xf>
    <xf numFmtId="4" fontId="33" fillId="24" borderId="2" xfId="0" applyNumberFormat="1" applyFont="1" applyFill="1" applyBorder="1" applyProtection="1">
      <protection hidden="1"/>
    </xf>
    <xf numFmtId="4" fontId="33" fillId="23" borderId="12" xfId="0" applyNumberFormat="1" applyFont="1" applyFill="1" applyBorder="1" applyProtection="1">
      <protection hidden="1"/>
    </xf>
    <xf numFmtId="4" fontId="33" fillId="25" borderId="1" xfId="0" applyNumberFormat="1" applyFont="1" applyFill="1" applyBorder="1" applyProtection="1">
      <protection hidden="1"/>
    </xf>
    <xf numFmtId="4" fontId="33" fillId="26" borderId="1" xfId="0" applyNumberFormat="1" applyFont="1" applyFill="1" applyBorder="1" applyProtection="1">
      <protection hidden="1"/>
    </xf>
    <xf numFmtId="4" fontId="33" fillId="26" borderId="12" xfId="0" applyNumberFormat="1" applyFont="1" applyFill="1" applyBorder="1" applyProtection="1">
      <protection hidden="1"/>
    </xf>
    <xf numFmtId="3" fontId="37" fillId="24" borderId="1" xfId="0" applyNumberFormat="1" applyFont="1" applyFill="1" applyBorder="1" applyProtection="1">
      <protection hidden="1"/>
    </xf>
    <xf numFmtId="3" fontId="37" fillId="24" borderId="2" xfId="0" applyNumberFormat="1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3" fontId="8" fillId="0" borderId="0" xfId="0" applyNumberFormat="1" applyFont="1" applyProtection="1">
      <protection hidden="1"/>
    </xf>
    <xf numFmtId="3" fontId="0" fillId="2" borderId="26" xfId="0" applyNumberFormat="1" applyFill="1" applyBorder="1" applyProtection="1">
      <protection hidden="1"/>
    </xf>
    <xf numFmtId="3" fontId="9" fillId="14" borderId="28" xfId="0" applyNumberFormat="1" applyFont="1" applyFill="1" applyBorder="1" applyProtection="1">
      <protection hidden="1"/>
    </xf>
    <xf numFmtId="3" fontId="9" fillId="3" borderId="36" xfId="0" applyNumberFormat="1" applyFont="1" applyFill="1" applyBorder="1" applyProtection="1">
      <protection hidden="1"/>
    </xf>
    <xf numFmtId="3" fontId="9" fillId="3" borderId="37" xfId="0" applyNumberFormat="1" applyFont="1" applyFill="1" applyBorder="1" applyProtection="1">
      <protection hidden="1"/>
    </xf>
    <xf numFmtId="3" fontId="9" fillId="14" borderId="38" xfId="0" applyNumberFormat="1" applyFont="1" applyFill="1" applyBorder="1" applyProtection="1">
      <protection hidden="1"/>
    </xf>
    <xf numFmtId="3" fontId="0" fillId="3" borderId="1" xfId="0" applyNumberFormat="1" applyFill="1" applyBorder="1" applyProtection="1">
      <protection hidden="1"/>
    </xf>
    <xf numFmtId="3" fontId="2" fillId="11" borderId="12" xfId="1" applyNumberFormat="1" applyFont="1" applyFill="1" applyBorder="1" applyProtection="1">
      <protection hidden="1"/>
    </xf>
    <xf numFmtId="3" fontId="0" fillId="3" borderId="12" xfId="0" applyNumberFormat="1" applyFill="1" applyBorder="1" applyProtection="1">
      <protection hidden="1"/>
    </xf>
    <xf numFmtId="3" fontId="20" fillId="12" borderId="2" xfId="0" applyNumberFormat="1" applyFont="1" applyFill="1" applyBorder="1" applyProtection="1">
      <protection hidden="1"/>
    </xf>
    <xf numFmtId="3" fontId="0" fillId="12" borderId="12" xfId="0" applyNumberFormat="1" applyFill="1" applyBorder="1" applyProtection="1">
      <protection hidden="1"/>
    </xf>
    <xf numFmtId="3" fontId="1" fillId="16" borderId="12" xfId="1" applyNumberFormat="1" applyFont="1" applyFill="1" applyBorder="1" applyAlignment="1" applyProtection="1">
      <protection hidden="1"/>
    </xf>
    <xf numFmtId="3" fontId="0" fillId="14" borderId="12" xfId="0" applyNumberFormat="1" applyFill="1" applyBorder="1" applyProtection="1">
      <protection hidden="1"/>
    </xf>
    <xf numFmtId="4" fontId="0" fillId="12" borderId="1" xfId="0" applyNumberFormat="1" applyFill="1" applyBorder="1" applyProtection="1">
      <protection hidden="1"/>
    </xf>
    <xf numFmtId="4" fontId="0" fillId="12" borderId="7" xfId="0" applyNumberFormat="1" applyFill="1" applyBorder="1" applyProtection="1">
      <protection hidden="1"/>
    </xf>
    <xf numFmtId="3" fontId="32" fillId="3" borderId="1" xfId="0" applyNumberFormat="1" applyFont="1" applyFill="1" applyBorder="1" applyProtection="1">
      <protection hidden="1"/>
    </xf>
    <xf numFmtId="3" fontId="32" fillId="14" borderId="12" xfId="0" applyNumberFormat="1" applyFont="1" applyFill="1" applyBorder="1" applyProtection="1">
      <protection hidden="1"/>
    </xf>
    <xf numFmtId="3" fontId="32" fillId="12" borderId="16" xfId="0" applyNumberFormat="1" applyFont="1" applyFill="1" applyBorder="1" applyProtection="1">
      <protection hidden="1"/>
    </xf>
    <xf numFmtId="4" fontId="32" fillId="12" borderId="12" xfId="0" applyNumberFormat="1" applyFont="1" applyFill="1" applyBorder="1" applyProtection="1">
      <protection hidden="1"/>
    </xf>
    <xf numFmtId="3" fontId="34" fillId="3" borderId="2" xfId="0" applyNumberFormat="1" applyFont="1" applyFill="1" applyBorder="1" applyProtection="1">
      <protection hidden="1"/>
    </xf>
    <xf numFmtId="4" fontId="32" fillId="12" borderId="2" xfId="0" applyNumberFormat="1" applyFont="1" applyFill="1" applyBorder="1" applyProtection="1">
      <protection hidden="1"/>
    </xf>
    <xf numFmtId="4" fontId="32" fillId="12" borderId="16" xfId="0" applyNumberFormat="1" applyFont="1" applyFill="1" applyBorder="1" applyProtection="1">
      <protection hidden="1"/>
    </xf>
    <xf numFmtId="4" fontId="20" fillId="12" borderId="1" xfId="0" applyNumberFormat="1" applyFont="1" applyFill="1" applyBorder="1" applyProtection="1">
      <protection hidden="1"/>
    </xf>
    <xf numFmtId="4" fontId="20" fillId="12" borderId="2" xfId="0" applyNumberFormat="1" applyFont="1" applyFill="1" applyBorder="1" applyProtection="1">
      <protection hidden="1"/>
    </xf>
    <xf numFmtId="3" fontId="20" fillId="12" borderId="16" xfId="0" applyNumberFormat="1" applyFont="1" applyFill="1" applyBorder="1" applyProtection="1">
      <protection hidden="1"/>
    </xf>
    <xf numFmtId="4" fontId="0" fillId="6" borderId="14" xfId="0" applyNumberFormat="1" applyFill="1" applyBorder="1" applyProtection="1">
      <protection hidden="1"/>
    </xf>
    <xf numFmtId="3" fontId="0" fillId="3" borderId="49" xfId="0" applyNumberFormat="1" applyFill="1" applyBorder="1" applyProtection="1">
      <protection hidden="1"/>
    </xf>
    <xf numFmtId="3" fontId="0" fillId="19" borderId="49" xfId="0" applyNumberFormat="1" applyFill="1" applyBorder="1" applyProtection="1">
      <protection hidden="1"/>
    </xf>
    <xf numFmtId="3" fontId="4" fillId="22" borderId="14" xfId="0" applyNumberFormat="1" applyFont="1" applyFill="1" applyBorder="1" applyProtection="1">
      <protection hidden="1"/>
    </xf>
    <xf numFmtId="3" fontId="20" fillId="28" borderId="2" xfId="0" applyNumberFormat="1" applyFont="1" applyFill="1" applyBorder="1" applyProtection="1">
      <protection hidden="1"/>
    </xf>
    <xf numFmtId="4" fontId="0" fillId="19" borderId="53" xfId="0" applyNumberFormat="1" applyFill="1" applyBorder="1" applyProtection="1">
      <protection hidden="1"/>
    </xf>
    <xf numFmtId="4" fontId="0" fillId="20" borderId="7" xfId="0" applyNumberFormat="1" applyFill="1" applyBorder="1" applyProtection="1">
      <protection hidden="1"/>
    </xf>
    <xf numFmtId="4" fontId="0" fillId="20" borderId="8" xfId="0" applyNumberFormat="1" applyFill="1" applyBorder="1" applyProtection="1">
      <protection hidden="1"/>
    </xf>
    <xf numFmtId="4" fontId="3" fillId="10" borderId="14" xfId="0" applyNumberFormat="1" applyFont="1" applyFill="1" applyBorder="1" applyProtection="1">
      <protection hidden="1"/>
    </xf>
    <xf numFmtId="4" fontId="4" fillId="22" borderId="14" xfId="0" applyNumberFormat="1" applyFont="1" applyFill="1" applyBorder="1" applyProtection="1">
      <protection hidden="1"/>
    </xf>
    <xf numFmtId="4" fontId="4" fillId="21" borderId="7" xfId="0" applyNumberFormat="1" applyFont="1" applyFill="1" applyBorder="1" applyProtection="1">
      <protection hidden="1"/>
    </xf>
    <xf numFmtId="3" fontId="0" fillId="3" borderId="54" xfId="0" applyNumberFormat="1" applyFill="1" applyBorder="1" applyProtection="1">
      <protection hidden="1"/>
    </xf>
    <xf numFmtId="3" fontId="9" fillId="11" borderId="34" xfId="1" applyNumberFormat="1" applyFont="1" applyFill="1" applyBorder="1" applyProtection="1">
      <protection hidden="1"/>
    </xf>
    <xf numFmtId="3" fontId="9" fillId="14" borderId="34" xfId="0" applyNumberFormat="1" applyFont="1" applyFill="1" applyBorder="1" applyProtection="1">
      <protection hidden="1"/>
    </xf>
    <xf numFmtId="3" fontId="9" fillId="12" borderId="24" xfId="0" applyNumberFormat="1" applyFont="1" applyFill="1" applyBorder="1" applyProtection="1">
      <protection hidden="1"/>
    </xf>
    <xf numFmtId="3" fontId="9" fillId="14" borderId="6" xfId="0" applyNumberFormat="1" applyFont="1" applyFill="1" applyBorder="1" applyProtection="1">
      <protection hidden="1"/>
    </xf>
    <xf numFmtId="3" fontId="9" fillId="11" borderId="33" xfId="1" applyNumberFormat="1" applyFont="1" applyFill="1" applyBorder="1" applyProtection="1">
      <protection hidden="1"/>
    </xf>
    <xf numFmtId="4" fontId="20" fillId="12" borderId="0" xfId="0" applyNumberFormat="1" applyFont="1" applyFill="1" applyProtection="1">
      <protection hidden="1"/>
    </xf>
    <xf numFmtId="3" fontId="20" fillId="12" borderId="10" xfId="0" applyNumberFormat="1" applyFont="1" applyFill="1" applyBorder="1" applyProtection="1">
      <protection hidden="1"/>
    </xf>
    <xf numFmtId="3" fontId="33" fillId="12" borderId="55" xfId="0" applyNumberFormat="1" applyFont="1" applyFill="1" applyBorder="1" applyProtection="1">
      <protection hidden="1"/>
    </xf>
    <xf numFmtId="3" fontId="33" fillId="25" borderId="1" xfId="0" applyNumberFormat="1" applyFont="1" applyFill="1" applyBorder="1" applyProtection="1">
      <protection hidden="1"/>
    </xf>
    <xf numFmtId="3" fontId="33" fillId="26" borderId="1" xfId="0" applyNumberFormat="1" applyFont="1" applyFill="1" applyBorder="1" applyProtection="1">
      <protection hidden="1"/>
    </xf>
    <xf numFmtId="3" fontId="33" fillId="26" borderId="12" xfId="0" applyNumberFormat="1" applyFont="1" applyFill="1" applyBorder="1" applyProtection="1">
      <protection hidden="1"/>
    </xf>
    <xf numFmtId="4" fontId="33" fillId="26" borderId="16" xfId="0" applyNumberFormat="1" applyFont="1" applyFill="1" applyBorder="1" applyProtection="1">
      <protection hidden="1"/>
    </xf>
    <xf numFmtId="3" fontId="9" fillId="11" borderId="50" xfId="1" applyNumberFormat="1" applyFont="1" applyFill="1" applyBorder="1" applyProtection="1">
      <protection hidden="1"/>
    </xf>
    <xf numFmtId="3" fontId="9" fillId="14" borderId="51" xfId="0" applyNumberFormat="1" applyFont="1" applyFill="1" applyBorder="1" applyProtection="1">
      <protection hidden="1"/>
    </xf>
    <xf numFmtId="3" fontId="9" fillId="14" borderId="27" xfId="0" applyNumberFormat="1" applyFont="1" applyFill="1" applyBorder="1" applyProtection="1">
      <protection hidden="1"/>
    </xf>
    <xf numFmtId="3" fontId="8" fillId="20" borderId="12" xfId="0" applyNumberFormat="1" applyFont="1" applyFill="1" applyBorder="1" applyAlignment="1" applyProtection="1">
      <alignment horizontal="center"/>
      <protection hidden="1"/>
    </xf>
    <xf numFmtId="4" fontId="0" fillId="12" borderId="2" xfId="0" applyNumberFormat="1" applyFill="1" applyBorder="1" applyProtection="1">
      <protection hidden="1"/>
    </xf>
    <xf numFmtId="3" fontId="32" fillId="12" borderId="2" xfId="0" applyNumberFormat="1" applyFont="1" applyFill="1" applyBorder="1" applyProtection="1">
      <protection hidden="1"/>
    </xf>
    <xf numFmtId="3" fontId="4" fillId="22" borderId="0" xfId="0" applyNumberFormat="1" applyFont="1" applyFill="1" applyProtection="1">
      <protection hidden="1"/>
    </xf>
    <xf numFmtId="3" fontId="42" fillId="28" borderId="5" xfId="0" applyNumberFormat="1" applyFont="1" applyFill="1" applyBorder="1" applyProtection="1">
      <protection hidden="1"/>
    </xf>
    <xf numFmtId="4" fontId="0" fillId="19" borderId="40" xfId="0" applyNumberFormat="1" applyFill="1" applyBorder="1" applyProtection="1">
      <protection hidden="1"/>
    </xf>
    <xf numFmtId="4" fontId="4" fillId="22" borderId="0" xfId="0" applyNumberFormat="1" applyFont="1" applyFill="1" applyProtection="1">
      <protection hidden="1"/>
    </xf>
    <xf numFmtId="4" fontId="4" fillId="28" borderId="5" xfId="0" applyNumberFormat="1" applyFont="1" applyFill="1" applyBorder="1" applyProtection="1">
      <protection hidden="1"/>
    </xf>
    <xf numFmtId="4" fontId="4" fillId="28" borderId="6" xfId="0" applyNumberFormat="1" applyFont="1" applyFill="1" applyBorder="1" applyProtection="1">
      <protection hidden="1"/>
    </xf>
    <xf numFmtId="3" fontId="4" fillId="28" borderId="3" xfId="0" applyNumberFormat="1" applyFont="1" applyFill="1" applyBorder="1" applyProtection="1">
      <protection hidden="1"/>
    </xf>
    <xf numFmtId="3" fontId="4" fillId="28" borderId="4" xfId="0" applyNumberFormat="1" applyFont="1" applyFill="1" applyBorder="1" applyProtection="1">
      <protection hidden="1"/>
    </xf>
    <xf numFmtId="3" fontId="9" fillId="14" borderId="0" xfId="0" applyNumberFormat="1" applyFont="1" applyFill="1" applyProtection="1">
      <protection hidden="1"/>
    </xf>
    <xf numFmtId="3" fontId="9" fillId="12" borderId="26" xfId="0" applyNumberFormat="1" applyFont="1" applyFill="1" applyBorder="1" applyProtection="1">
      <protection hidden="1"/>
    </xf>
    <xf numFmtId="3" fontId="9" fillId="11" borderId="35" xfId="1" applyNumberFormat="1" applyFont="1" applyFill="1" applyBorder="1" applyProtection="1">
      <protection hidden="1"/>
    </xf>
    <xf numFmtId="4" fontId="0" fillId="12" borderId="3" xfId="0" applyNumberFormat="1" applyFill="1" applyBorder="1" applyProtection="1">
      <protection hidden="1"/>
    </xf>
    <xf numFmtId="3" fontId="9" fillId="3" borderId="10" xfId="0" applyNumberFormat="1" applyFont="1" applyFill="1" applyBorder="1" applyProtection="1">
      <protection hidden="1"/>
    </xf>
    <xf numFmtId="3" fontId="20" fillId="22" borderId="0" xfId="0" applyNumberFormat="1" applyFont="1" applyFill="1" applyProtection="1">
      <protection hidden="1"/>
    </xf>
    <xf numFmtId="4" fontId="20" fillId="22" borderId="0" xfId="0" applyNumberFormat="1" applyFont="1" applyFill="1" applyProtection="1">
      <protection hidden="1"/>
    </xf>
    <xf numFmtId="4" fontId="0" fillId="12" borderId="5" xfId="0" applyNumberFormat="1" applyFill="1" applyBorder="1" applyProtection="1">
      <protection hidden="1"/>
    </xf>
    <xf numFmtId="3" fontId="20" fillId="20" borderId="5" xfId="0" applyNumberFormat="1" applyFont="1" applyFill="1" applyBorder="1" applyProtection="1">
      <protection hidden="1"/>
    </xf>
    <xf numFmtId="3" fontId="23" fillId="10" borderId="0" xfId="0" applyNumberFormat="1" applyFont="1" applyFill="1" applyProtection="1">
      <protection hidden="1"/>
    </xf>
    <xf numFmtId="4" fontId="20" fillId="20" borderId="5" xfId="0" applyNumberFormat="1" applyFont="1" applyFill="1" applyBorder="1" applyProtection="1">
      <protection hidden="1"/>
    </xf>
    <xf numFmtId="4" fontId="23" fillId="10" borderId="0" xfId="0" applyNumberFormat="1" applyFont="1" applyFill="1" applyProtection="1">
      <protection hidden="1"/>
    </xf>
    <xf numFmtId="3" fontId="9" fillId="3" borderId="30" xfId="0" applyNumberFormat="1" applyFont="1" applyFill="1" applyBorder="1" applyProtection="1">
      <protection hidden="1"/>
    </xf>
    <xf numFmtId="3" fontId="9" fillId="3" borderId="23" xfId="0" applyNumberFormat="1" applyFont="1" applyFill="1" applyBorder="1" applyProtection="1">
      <protection hidden="1"/>
    </xf>
    <xf numFmtId="3" fontId="9" fillId="14" borderId="29" xfId="0" applyNumberFormat="1" applyFont="1" applyFill="1" applyBorder="1" applyProtection="1">
      <protection hidden="1"/>
    </xf>
    <xf numFmtId="3" fontId="9" fillId="3" borderId="7" xfId="0" applyNumberFormat="1" applyFont="1" applyFill="1" applyBorder="1" applyProtection="1">
      <protection hidden="1"/>
    </xf>
    <xf numFmtId="3" fontId="9" fillId="12" borderId="11" xfId="0" applyNumberFormat="1" applyFont="1" applyFill="1" applyBorder="1" applyProtection="1">
      <protection hidden="1"/>
    </xf>
    <xf numFmtId="3" fontId="9" fillId="11" borderId="30" xfId="1" applyNumberFormat="1" applyFont="1" applyFill="1" applyBorder="1" applyProtection="1">
      <protection hidden="1"/>
    </xf>
    <xf numFmtId="3" fontId="9" fillId="12" borderId="31" xfId="0" applyNumberFormat="1" applyFont="1" applyFill="1" applyBorder="1" applyProtection="1">
      <protection hidden="1"/>
    </xf>
    <xf numFmtId="3" fontId="2" fillId="11" borderId="14" xfId="1" applyNumberFormat="1" applyFont="1" applyFill="1" applyBorder="1" applyProtection="1">
      <protection hidden="1"/>
    </xf>
    <xf numFmtId="3" fontId="0" fillId="3" borderId="14" xfId="0" applyNumberFormat="1" applyFill="1" applyBorder="1" applyProtection="1">
      <protection hidden="1"/>
    </xf>
    <xf numFmtId="3" fontId="0" fillId="12" borderId="14" xfId="0" applyNumberFormat="1" applyFill="1" applyBorder="1" applyProtection="1">
      <protection hidden="1"/>
    </xf>
    <xf numFmtId="3" fontId="0" fillId="12" borderId="11" xfId="0" applyNumberFormat="1" applyFill="1" applyBorder="1" applyProtection="1">
      <protection hidden="1"/>
    </xf>
    <xf numFmtId="4" fontId="0" fillId="12" borderId="14" xfId="0" applyNumberFormat="1" applyFill="1" applyBorder="1" applyProtection="1">
      <protection hidden="1"/>
    </xf>
    <xf numFmtId="4" fontId="0" fillId="12" borderId="8" xfId="0" applyNumberFormat="1" applyFill="1" applyBorder="1" applyProtection="1">
      <protection hidden="1"/>
    </xf>
    <xf numFmtId="0" fontId="13" fillId="4" borderId="1" xfId="0" applyFont="1" applyFill="1" applyBorder="1" applyProtection="1">
      <protection hidden="1"/>
    </xf>
    <xf numFmtId="3" fontId="0" fillId="3" borderId="30" xfId="0" applyNumberFormat="1" applyFill="1" applyBorder="1" applyProtection="1">
      <protection hidden="1"/>
    </xf>
    <xf numFmtId="3" fontId="0" fillId="19" borderId="30" xfId="0" applyNumberFormat="1" applyFill="1" applyBorder="1" applyProtection="1">
      <protection hidden="1"/>
    </xf>
    <xf numFmtId="3" fontId="20" fillId="20" borderId="7" xfId="0" applyNumberFormat="1" applyFont="1" applyFill="1" applyBorder="1" applyProtection="1">
      <protection hidden="1"/>
    </xf>
    <xf numFmtId="3" fontId="23" fillId="10" borderId="14" xfId="0" applyNumberFormat="1" applyFont="1" applyFill="1" applyBorder="1" applyProtection="1">
      <protection hidden="1"/>
    </xf>
    <xf numFmtId="3" fontId="20" fillId="22" borderId="14" xfId="0" applyNumberFormat="1" applyFont="1" applyFill="1" applyBorder="1" applyProtection="1">
      <protection hidden="1"/>
    </xf>
    <xf numFmtId="3" fontId="42" fillId="28" borderId="7" xfId="0" applyNumberFormat="1" applyFont="1" applyFill="1" applyBorder="1" applyProtection="1">
      <protection hidden="1"/>
    </xf>
    <xf numFmtId="3" fontId="4" fillId="28" borderId="8" xfId="0" applyNumberFormat="1" applyFont="1" applyFill="1" applyBorder="1" applyProtection="1">
      <protection hidden="1"/>
    </xf>
    <xf numFmtId="4" fontId="0" fillId="19" borderId="41" xfId="0" applyNumberFormat="1" applyFill="1" applyBorder="1" applyProtection="1">
      <protection hidden="1"/>
    </xf>
    <xf numFmtId="4" fontId="20" fillId="20" borderId="7" xfId="0" applyNumberFormat="1" applyFont="1" applyFill="1" applyBorder="1" applyProtection="1">
      <protection hidden="1"/>
    </xf>
    <xf numFmtId="4" fontId="23" fillId="10" borderId="14" xfId="0" applyNumberFormat="1" applyFont="1" applyFill="1" applyBorder="1" applyProtection="1">
      <protection hidden="1"/>
    </xf>
    <xf numFmtId="4" fontId="20" fillId="22" borderId="14" xfId="0" applyNumberFormat="1" applyFont="1" applyFill="1" applyBorder="1" applyProtection="1">
      <protection hidden="1"/>
    </xf>
    <xf numFmtId="4" fontId="4" fillId="28" borderId="7" xfId="0" applyNumberFormat="1" applyFont="1" applyFill="1" applyBorder="1" applyProtection="1">
      <protection hidden="1"/>
    </xf>
    <xf numFmtId="4" fontId="4" fillId="28" borderId="8" xfId="0" applyNumberFormat="1" applyFont="1" applyFill="1" applyBorder="1" applyProtection="1">
      <protection hidden="1"/>
    </xf>
    <xf numFmtId="3" fontId="4" fillId="28" borderId="7" xfId="0" applyNumberFormat="1" applyFont="1" applyFill="1" applyBorder="1" applyProtection="1">
      <protection hidden="1"/>
    </xf>
    <xf numFmtId="3" fontId="9" fillId="11" borderId="23" xfId="1" applyNumberFormat="1" applyFont="1" applyFill="1" applyBorder="1" applyProtection="1">
      <protection hidden="1"/>
    </xf>
    <xf numFmtId="3" fontId="9" fillId="14" borderId="23" xfId="0" applyNumberFormat="1" applyFont="1" applyFill="1" applyBorder="1" applyProtection="1">
      <protection hidden="1"/>
    </xf>
    <xf numFmtId="3" fontId="9" fillId="12" borderId="29" xfId="0" applyNumberFormat="1" applyFont="1" applyFill="1" applyBorder="1" applyProtection="1">
      <protection hidden="1"/>
    </xf>
    <xf numFmtId="4" fontId="0" fillId="12" borderId="12" xfId="0" applyNumberFormat="1" applyFill="1" applyBorder="1" applyProtection="1">
      <protection hidden="1"/>
    </xf>
    <xf numFmtId="3" fontId="0" fillId="12" borderId="16" xfId="0" applyNumberFormat="1" applyFill="1" applyBorder="1" applyProtection="1">
      <protection hidden="1"/>
    </xf>
    <xf numFmtId="0" fontId="0" fillId="7" borderId="0" xfId="0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9" fillId="2" borderId="0" xfId="0" applyFont="1" applyFill="1" applyAlignment="1" applyProtection="1">
      <alignment horizontal="center"/>
      <protection hidden="1"/>
    </xf>
    <xf numFmtId="3" fontId="0" fillId="2" borderId="0" xfId="0" applyNumberFormat="1" applyFill="1" applyAlignment="1" applyProtection="1">
      <alignment horizontal="center"/>
      <protection hidden="1"/>
    </xf>
    <xf numFmtId="0" fontId="3" fillId="27" borderId="0" xfId="0" applyFont="1" applyFill="1" applyProtection="1">
      <protection hidden="1"/>
    </xf>
    <xf numFmtId="0" fontId="0" fillId="7" borderId="3" xfId="0" applyFill="1" applyBorder="1" applyProtection="1">
      <protection hidden="1"/>
    </xf>
    <xf numFmtId="0" fontId="0" fillId="7" borderId="4" xfId="0" applyFill="1" applyBorder="1" applyProtection="1">
      <protection hidden="1"/>
    </xf>
    <xf numFmtId="0" fontId="0" fillId="7" borderId="9" xfId="0" applyFill="1" applyBorder="1" applyProtection="1">
      <protection hidden="1"/>
    </xf>
    <xf numFmtId="0" fontId="0" fillId="7" borderId="9" xfId="0" applyFill="1" applyBorder="1" applyAlignment="1" applyProtection="1">
      <alignment horizontal="center"/>
      <protection hidden="1"/>
    </xf>
    <xf numFmtId="0" fontId="10" fillId="28" borderId="12" xfId="0" applyFont="1" applyFill="1" applyBorder="1" applyAlignment="1" applyProtection="1">
      <alignment horizontal="center"/>
      <protection hidden="1"/>
    </xf>
    <xf numFmtId="0" fontId="0" fillId="7" borderId="7" xfId="0" applyFill="1" applyBorder="1" applyProtection="1">
      <protection hidden="1"/>
    </xf>
    <xf numFmtId="0" fontId="0" fillId="7" borderId="10" xfId="0" applyFill="1" applyBorder="1" applyProtection="1">
      <protection hidden="1"/>
    </xf>
    <xf numFmtId="0" fontId="0" fillId="7" borderId="10" xfId="0" applyFill="1" applyBorder="1" applyAlignment="1" applyProtection="1">
      <alignment horizontal="center"/>
      <protection hidden="1"/>
    </xf>
    <xf numFmtId="3" fontId="0" fillId="3" borderId="39" xfId="0" applyNumberFormat="1" applyFill="1" applyBorder="1" applyProtection="1">
      <protection hidden="1"/>
    </xf>
    <xf numFmtId="3" fontId="24" fillId="19" borderId="39" xfId="0" applyNumberFormat="1" applyFont="1" applyFill="1" applyBorder="1" applyProtection="1">
      <protection hidden="1"/>
    </xf>
    <xf numFmtId="3" fontId="0" fillId="20" borderId="0" xfId="3" applyNumberFormat="1" applyFont="1" applyFill="1" applyBorder="1" applyAlignment="1" applyProtection="1">
      <protection hidden="1"/>
    </xf>
    <xf numFmtId="3" fontId="3" fillId="10" borderId="0" xfId="1" applyNumberFormat="1" applyFont="1" applyFill="1" applyBorder="1" applyAlignment="1" applyProtection="1">
      <protection hidden="1"/>
    </xf>
    <xf numFmtId="3" fontId="4" fillId="21" borderId="4" xfId="0" applyNumberFormat="1" applyFont="1" applyFill="1" applyBorder="1" applyProtection="1">
      <protection hidden="1"/>
    </xf>
    <xf numFmtId="165" fontId="3" fillId="10" borderId="13" xfId="1" applyNumberFormat="1" applyFont="1" applyFill="1" applyBorder="1" applyAlignment="1" applyProtection="1">
      <protection hidden="1"/>
    </xf>
    <xf numFmtId="2" fontId="4" fillId="22" borderId="13" xfId="3" applyNumberFormat="1" applyFont="1" applyFill="1" applyBorder="1" applyAlignment="1" applyProtection="1">
      <protection hidden="1"/>
    </xf>
    <xf numFmtId="4" fontId="4" fillId="21" borderId="4" xfId="3" applyNumberFormat="1" applyFont="1" applyFill="1" applyBorder="1" applyAlignment="1" applyProtection="1">
      <protection hidden="1"/>
    </xf>
    <xf numFmtId="4" fontId="0" fillId="19" borderId="33" xfId="0" applyNumberFormat="1" applyFill="1" applyBorder="1" applyProtection="1">
      <protection hidden="1"/>
    </xf>
    <xf numFmtId="2" fontId="0" fillId="20" borderId="3" xfId="3" applyNumberFormat="1" applyFont="1" applyFill="1" applyBorder="1" applyAlignment="1" applyProtection="1">
      <protection hidden="1"/>
    </xf>
    <xf numFmtId="4" fontId="4" fillId="22" borderId="13" xfId="0" applyNumberFormat="1" applyFont="1" applyFill="1" applyBorder="1" applyProtection="1">
      <protection hidden="1"/>
    </xf>
    <xf numFmtId="4" fontId="4" fillId="21" borderId="13" xfId="0" applyNumberFormat="1" applyFont="1" applyFill="1" applyBorder="1" applyProtection="1">
      <protection hidden="1"/>
    </xf>
    <xf numFmtId="3" fontId="9" fillId="12" borderId="0" xfId="0" applyNumberFormat="1" applyFont="1" applyFill="1" applyProtection="1">
      <protection hidden="1"/>
    </xf>
    <xf numFmtId="3" fontId="1" fillId="11" borderId="0" xfId="1" applyNumberFormat="1" applyFont="1" applyFill="1" applyBorder="1" applyProtection="1">
      <protection hidden="1"/>
    </xf>
    <xf numFmtId="4" fontId="0" fillId="20" borderId="11" xfId="0" applyNumberFormat="1" applyFill="1" applyBorder="1" applyAlignment="1" applyProtection="1">
      <alignment horizontal="center"/>
      <protection hidden="1"/>
    </xf>
    <xf numFmtId="3" fontId="4" fillId="21" borderId="11" xfId="0" applyNumberFormat="1" applyFont="1" applyFill="1" applyBorder="1" applyProtection="1">
      <protection hidden="1"/>
    </xf>
    <xf numFmtId="3" fontId="4" fillId="21" borderId="11" xfId="0" applyNumberFormat="1" applyFont="1" applyFill="1" applyBorder="1" applyAlignment="1" applyProtection="1">
      <alignment horizontal="center"/>
      <protection hidden="1"/>
    </xf>
    <xf numFmtId="3" fontId="24" fillId="19" borderId="40" xfId="0" applyNumberFormat="1" applyFont="1" applyFill="1" applyBorder="1" applyProtection="1">
      <protection hidden="1"/>
    </xf>
    <xf numFmtId="3" fontId="4" fillId="21" borderId="6" xfId="0" applyNumberFormat="1" applyFont="1" applyFill="1" applyBorder="1" applyProtection="1">
      <protection hidden="1"/>
    </xf>
    <xf numFmtId="3" fontId="28" fillId="28" borderId="5" xfId="0" applyNumberFormat="1" applyFont="1" applyFill="1" applyBorder="1" applyProtection="1">
      <protection hidden="1"/>
    </xf>
    <xf numFmtId="4" fontId="0" fillId="19" borderId="10" xfId="0" applyNumberFormat="1" applyFill="1" applyBorder="1" applyProtection="1">
      <protection hidden="1"/>
    </xf>
    <xf numFmtId="4" fontId="0" fillId="20" borderId="0" xfId="0" applyNumberFormat="1" applyFill="1" applyProtection="1">
      <protection hidden="1"/>
    </xf>
    <xf numFmtId="4" fontId="4" fillId="21" borderId="6" xfId="0" applyNumberFormat="1" applyFont="1" applyFill="1" applyBorder="1" applyProtection="1">
      <protection hidden="1"/>
    </xf>
    <xf numFmtId="4" fontId="0" fillId="19" borderId="35" xfId="0" applyNumberFormat="1" applyFill="1" applyBorder="1" applyProtection="1">
      <protection hidden="1"/>
    </xf>
    <xf numFmtId="2" fontId="0" fillId="20" borderId="5" xfId="3" applyNumberFormat="1" applyFont="1" applyFill="1" applyBorder="1" applyAlignment="1" applyProtection="1">
      <protection hidden="1"/>
    </xf>
    <xf numFmtId="2" fontId="0" fillId="20" borderId="0" xfId="3" applyNumberFormat="1" applyFont="1" applyFill="1" applyBorder="1" applyAlignment="1" applyProtection="1">
      <protection hidden="1"/>
    </xf>
    <xf numFmtId="165" fontId="3" fillId="10" borderId="0" xfId="1" applyNumberFormat="1" applyFont="1" applyFill="1" applyBorder="1" applyAlignment="1" applyProtection="1">
      <protection hidden="1"/>
    </xf>
    <xf numFmtId="4" fontId="4" fillId="21" borderId="10" xfId="0" applyNumberFormat="1" applyFont="1" applyFill="1" applyBorder="1" applyProtection="1">
      <protection hidden="1"/>
    </xf>
    <xf numFmtId="0" fontId="26" fillId="12" borderId="11" xfId="0" applyFont="1" applyFill="1" applyBorder="1" applyAlignment="1" applyProtection="1">
      <alignment horizontal="center"/>
      <protection hidden="1"/>
    </xf>
    <xf numFmtId="0" fontId="0" fillId="6" borderId="5" xfId="0" applyFill="1" applyBorder="1" applyProtection="1">
      <protection hidden="1"/>
    </xf>
    <xf numFmtId="4" fontId="26" fillId="6" borderId="10" xfId="0" applyNumberFormat="1" applyFont="1" applyFill="1" applyBorder="1" applyProtection="1">
      <protection hidden="1"/>
    </xf>
    <xf numFmtId="4" fontId="0" fillId="6" borderId="9" xfId="0" applyNumberFormat="1" applyFill="1" applyBorder="1" applyProtection="1">
      <protection hidden="1"/>
    </xf>
    <xf numFmtId="3" fontId="0" fillId="28" borderId="6" xfId="0" applyNumberFormat="1" applyFill="1" applyBorder="1" applyProtection="1">
      <protection hidden="1"/>
    </xf>
    <xf numFmtId="0" fontId="0" fillId="6" borderId="7" xfId="0" applyFill="1" applyBorder="1" applyProtection="1">
      <protection hidden="1"/>
    </xf>
    <xf numFmtId="3" fontId="0" fillId="3" borderId="41" xfId="0" applyNumberFormat="1" applyFill="1" applyBorder="1" applyProtection="1">
      <protection hidden="1"/>
    </xf>
    <xf numFmtId="3" fontId="24" fillId="19" borderId="41" xfId="0" applyNumberFormat="1" applyFont="1" applyFill="1" applyBorder="1" applyProtection="1">
      <protection hidden="1"/>
    </xf>
    <xf numFmtId="3" fontId="0" fillId="20" borderId="54" xfId="3" applyNumberFormat="1" applyFont="1" applyFill="1" applyBorder="1" applyAlignment="1" applyProtection="1">
      <protection hidden="1"/>
    </xf>
    <xf numFmtId="3" fontId="0" fillId="20" borderId="14" xfId="3" applyNumberFormat="1" applyFont="1" applyFill="1" applyBorder="1" applyAlignment="1" applyProtection="1">
      <protection hidden="1"/>
    </xf>
    <xf numFmtId="3" fontId="3" fillId="10" borderId="14" xfId="1" applyNumberFormat="1" applyFont="1" applyFill="1" applyBorder="1" applyAlignment="1" applyProtection="1">
      <protection hidden="1"/>
    </xf>
    <xf numFmtId="3" fontId="4" fillId="21" borderId="8" xfId="0" applyNumberFormat="1" applyFont="1" applyFill="1" applyBorder="1" applyProtection="1">
      <protection hidden="1"/>
    </xf>
    <xf numFmtId="4" fontId="4" fillId="21" borderId="8" xfId="0" applyNumberFormat="1" applyFont="1" applyFill="1" applyBorder="1" applyProtection="1">
      <protection hidden="1"/>
    </xf>
    <xf numFmtId="4" fontId="0" fillId="19" borderId="30" xfId="0" applyNumberFormat="1" applyFill="1" applyBorder="1" applyProtection="1">
      <protection hidden="1"/>
    </xf>
    <xf numFmtId="2" fontId="0" fillId="20" borderId="7" xfId="3" applyNumberFormat="1" applyFont="1" applyFill="1" applyBorder="1" applyAlignment="1" applyProtection="1">
      <protection hidden="1"/>
    </xf>
    <xf numFmtId="2" fontId="0" fillId="20" borderId="14" xfId="3" applyNumberFormat="1" applyFont="1" applyFill="1" applyBorder="1" applyAlignment="1" applyProtection="1">
      <protection hidden="1"/>
    </xf>
    <xf numFmtId="165" fontId="3" fillId="10" borderId="14" xfId="1" applyNumberFormat="1" applyFont="1" applyFill="1" applyBorder="1" applyAlignment="1" applyProtection="1">
      <protection hidden="1"/>
    </xf>
    <xf numFmtId="3" fontId="9" fillId="12" borderId="14" xfId="0" applyNumberFormat="1" applyFont="1" applyFill="1" applyBorder="1" applyProtection="1">
      <protection hidden="1"/>
    </xf>
    <xf numFmtId="3" fontId="1" fillId="11" borderId="14" xfId="1" applyNumberFormat="1" applyFont="1" applyFill="1" applyBorder="1" applyProtection="1">
      <protection hidden="1"/>
    </xf>
    <xf numFmtId="4" fontId="26" fillId="6" borderId="16" xfId="0" applyNumberFormat="1" applyFont="1" applyFill="1" applyBorder="1" applyProtection="1">
      <protection hidden="1"/>
    </xf>
    <xf numFmtId="3" fontId="15" fillId="12" borderId="6" xfId="0" applyNumberFormat="1" applyFont="1" applyFill="1" applyBorder="1" applyProtection="1">
      <protection hidden="1"/>
    </xf>
    <xf numFmtId="4" fontId="15" fillId="12" borderId="0" xfId="0" applyNumberFormat="1" applyFont="1" applyFill="1" applyProtection="1">
      <protection hidden="1"/>
    </xf>
    <xf numFmtId="3" fontId="23" fillId="10" borderId="0" xfId="1" applyNumberFormat="1" applyFont="1" applyFill="1" applyBorder="1" applyAlignment="1" applyProtection="1">
      <protection hidden="1"/>
    </xf>
    <xf numFmtId="4" fontId="40" fillId="10" borderId="0" xfId="0" applyNumberFormat="1" applyFont="1" applyFill="1" applyProtection="1">
      <protection hidden="1"/>
    </xf>
    <xf numFmtId="165" fontId="23" fillId="10" borderId="0" xfId="1" applyNumberFormat="1" applyFont="1" applyFill="1" applyBorder="1" applyAlignment="1" applyProtection="1">
      <protection hidden="1"/>
    </xf>
    <xf numFmtId="3" fontId="20" fillId="20" borderId="0" xfId="3" applyNumberFormat="1" applyFont="1" applyFill="1" applyBorder="1" applyAlignment="1" applyProtection="1">
      <protection hidden="1"/>
    </xf>
    <xf numFmtId="4" fontId="20" fillId="20" borderId="0" xfId="0" applyNumberFormat="1" applyFont="1" applyFill="1" applyProtection="1">
      <protection hidden="1"/>
    </xf>
    <xf numFmtId="2" fontId="20" fillId="20" borderId="5" xfId="3" applyNumberFormat="1" applyFont="1" applyFill="1" applyBorder="1" applyAlignment="1" applyProtection="1">
      <protection hidden="1"/>
    </xf>
    <xf numFmtId="3" fontId="27" fillId="20" borderId="0" xfId="3" applyNumberFormat="1" applyFont="1" applyFill="1" applyBorder="1" applyAlignment="1" applyProtection="1">
      <protection hidden="1"/>
    </xf>
    <xf numFmtId="3" fontId="28" fillId="20" borderId="0" xfId="3" applyNumberFormat="1" applyFont="1" applyFill="1" applyBorder="1" applyAlignment="1" applyProtection="1">
      <protection hidden="1"/>
    </xf>
    <xf numFmtId="3" fontId="28" fillId="20" borderId="54" xfId="3" applyNumberFormat="1" applyFont="1" applyFill="1" applyBorder="1" applyAlignment="1" applyProtection="1">
      <protection hidden="1"/>
    </xf>
    <xf numFmtId="3" fontId="23" fillId="10" borderId="14" xfId="1" applyNumberFormat="1" applyFont="1" applyFill="1" applyBorder="1" applyAlignment="1" applyProtection="1">
      <protection hidden="1"/>
    </xf>
    <xf numFmtId="4" fontId="20" fillId="20" borderId="14" xfId="0" applyNumberFormat="1" applyFont="1" applyFill="1" applyBorder="1" applyProtection="1">
      <protection hidden="1"/>
    </xf>
    <xf numFmtId="4" fontId="40" fillId="10" borderId="14" xfId="0" applyNumberFormat="1" applyFont="1" applyFill="1" applyBorder="1" applyProtection="1">
      <protection hidden="1"/>
    </xf>
    <xf numFmtId="2" fontId="20" fillId="20" borderId="7" xfId="3" applyNumberFormat="1" applyFont="1" applyFill="1" applyBorder="1" applyAlignment="1" applyProtection="1">
      <protection hidden="1"/>
    </xf>
    <xf numFmtId="165" fontId="23" fillId="10" borderId="14" xfId="1" applyNumberFormat="1" applyFont="1" applyFill="1" applyBorder="1" applyAlignment="1" applyProtection="1">
      <protection hidden="1"/>
    </xf>
    <xf numFmtId="3" fontId="15" fillId="12" borderId="8" xfId="0" applyNumberFormat="1" applyFont="1" applyFill="1" applyBorder="1" applyProtection="1">
      <protection hidden="1"/>
    </xf>
    <xf numFmtId="4" fontId="15" fillId="12" borderId="7" xfId="0" applyNumberFormat="1" applyFont="1" applyFill="1" applyBorder="1" applyProtection="1">
      <protection hidden="1"/>
    </xf>
    <xf numFmtId="3" fontId="42" fillId="28" borderId="62" xfId="0" applyNumberFormat="1" applyFont="1" applyFill="1" applyBorder="1" applyProtection="1">
      <protection hidden="1"/>
    </xf>
    <xf numFmtId="3" fontId="4" fillId="28" borderId="63" xfId="0" applyNumberFormat="1" applyFont="1" applyFill="1" applyBorder="1" applyProtection="1">
      <protection hidden="1"/>
    </xf>
    <xf numFmtId="4" fontId="4" fillId="28" borderId="62" xfId="0" applyNumberFormat="1" applyFont="1" applyFill="1" applyBorder="1" applyProtection="1">
      <protection hidden="1"/>
    </xf>
    <xf numFmtId="4" fontId="4" fillId="28" borderId="63" xfId="0" applyNumberFormat="1" applyFont="1" applyFill="1" applyBorder="1" applyProtection="1">
      <protection hidden="1"/>
    </xf>
    <xf numFmtId="3" fontId="0" fillId="3" borderId="53" xfId="0" applyNumberFormat="1" applyFill="1" applyBorder="1" applyProtection="1">
      <protection hidden="1"/>
    </xf>
    <xf numFmtId="4" fontId="0" fillId="19" borderId="54" xfId="0" applyNumberFormat="1" applyFill="1" applyBorder="1" applyProtection="1">
      <protection hidden="1"/>
    </xf>
    <xf numFmtId="4" fontId="20" fillId="19" borderId="35" xfId="0" applyNumberFormat="1" applyFont="1" applyFill="1" applyBorder="1" applyProtection="1">
      <protection hidden="1"/>
    </xf>
    <xf numFmtId="3" fontId="24" fillId="19" borderId="53" xfId="0" applyNumberFormat="1" applyFont="1" applyFill="1" applyBorder="1" applyProtection="1">
      <protection hidden="1"/>
    </xf>
    <xf numFmtId="4" fontId="20" fillId="19" borderId="30" xfId="0" applyNumberFormat="1" applyFont="1" applyFill="1" applyBorder="1" applyProtection="1">
      <protection hidden="1"/>
    </xf>
    <xf numFmtId="3" fontId="4" fillId="28" borderId="62" xfId="0" applyNumberFormat="1" applyFont="1" applyFill="1" applyBorder="1" applyProtection="1">
      <protection hidden="1"/>
    </xf>
    <xf numFmtId="165" fontId="30" fillId="10" borderId="0" xfId="1" applyNumberFormat="1" applyFont="1" applyFill="1" applyBorder="1" applyAlignment="1" applyProtection="1">
      <protection hidden="1"/>
    </xf>
    <xf numFmtId="3" fontId="9" fillId="3" borderId="40" xfId="0" applyNumberFormat="1" applyFont="1" applyFill="1" applyBorder="1" applyProtection="1">
      <protection hidden="1"/>
    </xf>
    <xf numFmtId="4" fontId="29" fillId="19" borderId="35" xfId="0" applyNumberFormat="1" applyFont="1" applyFill="1" applyBorder="1" applyProtection="1">
      <protection hidden="1"/>
    </xf>
    <xf numFmtId="3" fontId="9" fillId="0" borderId="0" xfId="0" applyNumberFormat="1" applyFont="1" applyProtection="1">
      <protection hidden="1"/>
    </xf>
    <xf numFmtId="165" fontId="31" fillId="10" borderId="0" xfId="1" applyNumberFormat="1" applyFont="1" applyFill="1" applyBorder="1" applyAlignment="1" applyProtection="1">
      <protection hidden="1"/>
    </xf>
    <xf numFmtId="3" fontId="9" fillId="3" borderId="41" xfId="0" applyNumberFormat="1" applyFont="1" applyFill="1" applyBorder="1" applyProtection="1">
      <protection hidden="1"/>
    </xf>
    <xf numFmtId="4" fontId="29" fillId="19" borderId="30" xfId="0" applyNumberFormat="1" applyFont="1" applyFill="1" applyBorder="1" applyProtection="1">
      <protection hidden="1"/>
    </xf>
    <xf numFmtId="165" fontId="31" fillId="10" borderId="14" xfId="1" applyNumberFormat="1" applyFont="1" applyFill="1" applyBorder="1" applyAlignment="1" applyProtection="1">
      <protection hidden="1"/>
    </xf>
    <xf numFmtId="0" fontId="9" fillId="2" borderId="6" xfId="0" applyFont="1" applyFill="1" applyBorder="1" applyProtection="1">
      <protection hidden="1"/>
    </xf>
    <xf numFmtId="3" fontId="26" fillId="3" borderId="53" xfId="0" applyNumberFormat="1" applyFont="1" applyFill="1" applyBorder="1" applyProtection="1">
      <protection hidden="1"/>
    </xf>
    <xf numFmtId="3" fontId="28" fillId="20" borderId="14" xfId="3" applyNumberFormat="1" applyFont="1" applyFill="1" applyBorder="1" applyAlignment="1" applyProtection="1">
      <protection hidden="1"/>
    </xf>
    <xf numFmtId="4" fontId="0" fillId="19" borderId="16" xfId="0" applyNumberFormat="1" applyFill="1" applyBorder="1" applyProtection="1">
      <protection hidden="1"/>
    </xf>
    <xf numFmtId="4" fontId="20" fillId="20" borderId="12" xfId="0" applyNumberFormat="1" applyFont="1" applyFill="1" applyBorder="1" applyProtection="1">
      <protection hidden="1"/>
    </xf>
    <xf numFmtId="4" fontId="0" fillId="20" borderId="12" xfId="0" applyNumberFormat="1" applyFill="1" applyBorder="1" applyProtection="1">
      <protection hidden="1"/>
    </xf>
    <xf numFmtId="4" fontId="40" fillId="10" borderId="12" xfId="0" applyNumberFormat="1" applyFont="1" applyFill="1" applyBorder="1" applyProtection="1">
      <protection hidden="1"/>
    </xf>
    <xf numFmtId="4" fontId="20" fillId="22" borderId="12" xfId="0" applyNumberFormat="1" applyFont="1" applyFill="1" applyBorder="1" applyProtection="1">
      <protection hidden="1"/>
    </xf>
    <xf numFmtId="4" fontId="4" fillId="21" borderId="12" xfId="0" applyNumberFormat="1" applyFont="1" applyFill="1" applyBorder="1" applyProtection="1">
      <protection hidden="1"/>
    </xf>
    <xf numFmtId="4" fontId="4" fillId="21" borderId="2" xfId="0" applyNumberFormat="1" applyFont="1" applyFill="1" applyBorder="1" applyProtection="1">
      <protection hidden="1"/>
    </xf>
    <xf numFmtId="4" fontId="29" fillId="19" borderId="49" xfId="0" applyNumberFormat="1" applyFont="1" applyFill="1" applyBorder="1" applyProtection="1">
      <protection hidden="1"/>
    </xf>
    <xf numFmtId="2" fontId="20" fillId="20" borderId="1" xfId="3" applyNumberFormat="1" applyFont="1" applyFill="1" applyBorder="1" applyAlignment="1" applyProtection="1">
      <protection hidden="1"/>
    </xf>
    <xf numFmtId="2" fontId="0" fillId="20" borderId="12" xfId="3" applyNumberFormat="1" applyFont="1" applyFill="1" applyBorder="1" applyAlignment="1" applyProtection="1">
      <protection hidden="1"/>
    </xf>
    <xf numFmtId="165" fontId="31" fillId="10" borderId="12" xfId="1" applyNumberFormat="1" applyFont="1" applyFill="1" applyBorder="1" applyAlignment="1" applyProtection="1">
      <protection hidden="1"/>
    </xf>
    <xf numFmtId="4" fontId="29" fillId="22" borderId="12" xfId="0" applyNumberFormat="1" applyFont="1" applyFill="1" applyBorder="1" applyProtection="1">
      <protection hidden="1"/>
    </xf>
    <xf numFmtId="3" fontId="4" fillId="28" borderId="1" xfId="0" applyNumberFormat="1" applyFont="1" applyFill="1" applyBorder="1" applyProtection="1">
      <protection hidden="1"/>
    </xf>
    <xf numFmtId="3" fontId="9" fillId="3" borderId="65" xfId="0" applyNumberFormat="1" applyFont="1" applyFill="1" applyBorder="1" applyProtection="1">
      <protection hidden="1"/>
    </xf>
    <xf numFmtId="3" fontId="2" fillId="11" borderId="43" xfId="1" applyNumberFormat="1" applyFont="1" applyFill="1" applyBorder="1" applyProtection="1">
      <protection hidden="1"/>
    </xf>
    <xf numFmtId="3" fontId="0" fillId="3" borderId="43" xfId="0" applyNumberFormat="1" applyFill="1" applyBorder="1" applyProtection="1">
      <protection hidden="1"/>
    </xf>
    <xf numFmtId="3" fontId="20" fillId="12" borderId="66" xfId="0" applyNumberFormat="1" applyFont="1" applyFill="1" applyBorder="1" applyProtection="1">
      <protection hidden="1"/>
    </xf>
    <xf numFmtId="3" fontId="0" fillId="12" borderId="66" xfId="0" applyNumberFormat="1" applyFill="1" applyBorder="1" applyProtection="1">
      <protection hidden="1"/>
    </xf>
    <xf numFmtId="4" fontId="0" fillId="12" borderId="64" xfId="0" applyNumberFormat="1" applyFill="1" applyBorder="1" applyProtection="1">
      <protection hidden="1"/>
    </xf>
    <xf numFmtId="3" fontId="1" fillId="11" borderId="43" xfId="1" applyNumberFormat="1" applyFont="1" applyFill="1" applyBorder="1" applyProtection="1">
      <protection hidden="1"/>
    </xf>
    <xf numFmtId="3" fontId="0" fillId="14" borderId="43" xfId="0" applyNumberFormat="1" applyFill="1" applyBorder="1" applyProtection="1">
      <protection hidden="1"/>
    </xf>
    <xf numFmtId="3" fontId="15" fillId="12" borderId="66" xfId="0" applyNumberFormat="1" applyFont="1" applyFill="1" applyBorder="1" applyProtection="1">
      <protection hidden="1"/>
    </xf>
    <xf numFmtId="4" fontId="15" fillId="12" borderId="43" xfId="0" applyNumberFormat="1" applyFont="1" applyFill="1" applyBorder="1" applyProtection="1">
      <protection hidden="1"/>
    </xf>
    <xf numFmtId="3" fontId="1" fillId="11" borderId="12" xfId="1" applyNumberFormat="1" applyFont="1" applyFill="1" applyBorder="1" applyProtection="1">
      <protection hidden="1"/>
    </xf>
    <xf numFmtId="0" fontId="23" fillId="2" borderId="0" xfId="0" applyFont="1" applyFill="1" applyProtection="1">
      <protection hidden="1"/>
    </xf>
    <xf numFmtId="3" fontId="32" fillId="24" borderId="2" xfId="0" applyNumberFormat="1" applyFont="1" applyFill="1" applyBorder="1" applyProtection="1">
      <protection hidden="1"/>
    </xf>
    <xf numFmtId="4" fontId="32" fillId="24" borderId="2" xfId="0" applyNumberFormat="1" applyFont="1" applyFill="1" applyBorder="1" applyProtection="1">
      <protection hidden="1"/>
    </xf>
    <xf numFmtId="0" fontId="9" fillId="17" borderId="0" xfId="0" applyFont="1" applyFill="1" applyProtection="1">
      <protection hidden="1"/>
    </xf>
    <xf numFmtId="164" fontId="0" fillId="0" borderId="18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164" fontId="0" fillId="0" borderId="20" xfId="0" applyNumberFormat="1" applyBorder="1" applyProtection="1">
      <protection locked="0"/>
    </xf>
    <xf numFmtId="3" fontId="0" fillId="0" borderId="21" xfId="0" applyNumberFormat="1" applyBorder="1" applyProtection="1">
      <protection locked="0"/>
    </xf>
    <xf numFmtId="3" fontId="0" fillId="0" borderId="60" xfId="0" applyNumberFormat="1" applyBorder="1" applyProtection="1">
      <protection locked="0"/>
    </xf>
    <xf numFmtId="164" fontId="0" fillId="0" borderId="56" xfId="0" applyNumberFormat="1" applyBorder="1" applyProtection="1">
      <protection locked="0"/>
    </xf>
    <xf numFmtId="4" fontId="0" fillId="18" borderId="15" xfId="0" applyNumberFormat="1" applyFill="1" applyBorder="1" applyProtection="1">
      <protection locked="0"/>
    </xf>
    <xf numFmtId="3" fontId="26" fillId="18" borderId="15" xfId="0" applyNumberFormat="1" applyFont="1" applyFill="1" applyBorder="1" applyProtection="1">
      <protection locked="0"/>
    </xf>
    <xf numFmtId="0" fontId="0" fillId="17" borderId="3" xfId="0" applyFill="1" applyBorder="1"/>
    <xf numFmtId="0" fontId="17" fillId="17" borderId="13" xfId="0" applyFont="1" applyFill="1" applyBorder="1"/>
    <xf numFmtId="0" fontId="0" fillId="17" borderId="13" xfId="0" applyFill="1" applyBorder="1"/>
    <xf numFmtId="0" fontId="0" fillId="17" borderId="4" xfId="0" applyFill="1" applyBorder="1"/>
    <xf numFmtId="0" fontId="18" fillId="17" borderId="13" xfId="0" applyFont="1" applyFill="1" applyBorder="1"/>
    <xf numFmtId="4" fontId="0" fillId="17" borderId="13" xfId="0" applyNumberFormat="1" applyFill="1" applyBorder="1"/>
    <xf numFmtId="0" fontId="0" fillId="17" borderId="13" xfId="0" applyFill="1" applyBorder="1" applyAlignment="1">
      <alignment horizontal="right"/>
    </xf>
    <xf numFmtId="0" fontId="0" fillId="17" borderId="5" xfId="0" applyFill="1" applyBorder="1"/>
    <xf numFmtId="0" fontId="0" fillId="17" borderId="0" xfId="0" applyFill="1"/>
    <xf numFmtId="0" fontId="0" fillId="17" borderId="6" xfId="0" applyFill="1" applyBorder="1"/>
    <xf numFmtId="4" fontId="0" fillId="17" borderId="0" xfId="0" applyNumberFormat="1" applyFill="1"/>
    <xf numFmtId="0" fontId="0" fillId="17" borderId="7" xfId="0" applyFill="1" applyBorder="1"/>
    <xf numFmtId="0" fontId="0" fillId="17" borderId="14" xfId="0" applyFill="1" applyBorder="1"/>
    <xf numFmtId="0" fontId="0" fillId="17" borderId="8" xfId="0" applyFill="1" applyBorder="1"/>
    <xf numFmtId="5" fontId="2" fillId="17" borderId="14" xfId="0" applyNumberFormat="1" applyFont="1" applyFill="1" applyBorder="1"/>
    <xf numFmtId="4" fontId="0" fillId="17" borderId="14" xfId="0" applyNumberFormat="1" applyFill="1" applyBorder="1"/>
    <xf numFmtId="0" fontId="24" fillId="17" borderId="14" xfId="0" applyFont="1" applyFill="1" applyBorder="1" applyProtection="1">
      <protection hidden="1"/>
    </xf>
    <xf numFmtId="3" fontId="13" fillId="3" borderId="61" xfId="0" applyNumberFormat="1" applyFont="1" applyFill="1" applyBorder="1" applyAlignment="1">
      <alignment horizontal="center"/>
    </xf>
    <xf numFmtId="0" fontId="7" fillId="7" borderId="8" xfId="0" applyFont="1" applyFill="1" applyBorder="1" applyAlignment="1" applyProtection="1">
      <alignment horizontal="center"/>
      <protection hidden="1"/>
    </xf>
    <xf numFmtId="0" fontId="0" fillId="6" borderId="1" xfId="0" applyFill="1" applyBorder="1" applyProtection="1">
      <protection hidden="1"/>
    </xf>
    <xf numFmtId="3" fontId="13" fillId="3" borderId="67" xfId="0" applyNumberFormat="1" applyFont="1" applyFill="1" applyBorder="1" applyAlignment="1" applyProtection="1">
      <alignment horizontal="center"/>
      <protection hidden="1"/>
    </xf>
    <xf numFmtId="3" fontId="13" fillId="5" borderId="8" xfId="0" applyNumberFormat="1" applyFont="1" applyFill="1" applyBorder="1" applyAlignment="1" applyProtection="1">
      <alignment horizontal="center"/>
      <protection hidden="1"/>
    </xf>
    <xf numFmtId="3" fontId="13" fillId="5" borderId="11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3" fontId="13" fillId="3" borderId="8" xfId="0" applyNumberFormat="1" applyFont="1" applyFill="1" applyBorder="1" applyAlignment="1" applyProtection="1">
      <alignment horizontal="center"/>
      <protection hidden="1"/>
    </xf>
    <xf numFmtId="3" fontId="13" fillId="6" borderId="7" xfId="0" applyNumberFormat="1" applyFont="1" applyFill="1" applyBorder="1" applyAlignment="1" applyProtection="1">
      <alignment horizontal="center"/>
      <protection hidden="1"/>
    </xf>
    <xf numFmtId="3" fontId="0" fillId="3" borderId="8" xfId="0" applyNumberFormat="1" applyFill="1" applyBorder="1" applyAlignment="1" applyProtection="1">
      <alignment horizontal="center"/>
      <protection hidden="1"/>
    </xf>
    <xf numFmtId="3" fontId="0" fillId="6" borderId="11" xfId="0" applyNumberFormat="1" applyFill="1" applyBorder="1" applyAlignment="1" applyProtection="1">
      <alignment horizontal="center"/>
      <protection hidden="1"/>
    </xf>
    <xf numFmtId="3" fontId="13" fillId="5" borderId="7" xfId="0" applyNumberFormat="1" applyFont="1" applyFill="1" applyBorder="1" applyAlignment="1" applyProtection="1">
      <alignment horizontal="center"/>
      <protection hidden="1"/>
    </xf>
    <xf numFmtId="3" fontId="3" fillId="0" borderId="0" xfId="0" applyNumberFormat="1" applyFont="1" applyProtection="1">
      <protection hidden="1"/>
    </xf>
    <xf numFmtId="3" fontId="0" fillId="15" borderId="14" xfId="0" applyNumberFormat="1" applyFill="1" applyBorder="1" applyAlignment="1" applyProtection="1">
      <alignment horizontal="center"/>
      <protection hidden="1"/>
    </xf>
    <xf numFmtId="3" fontId="0" fillId="2" borderId="11" xfId="0" applyNumberFormat="1" applyFill="1" applyBorder="1" applyAlignment="1" applyProtection="1">
      <alignment horizontal="center"/>
      <protection hidden="1"/>
    </xf>
    <xf numFmtId="3" fontId="0" fillId="15" borderId="8" xfId="0" applyNumberFormat="1" applyFill="1" applyBorder="1" applyAlignment="1" applyProtection="1">
      <alignment horizontal="center"/>
      <protection hidden="1"/>
    </xf>
    <xf numFmtId="3" fontId="0" fillId="15" borderId="4" xfId="3" applyNumberFormat="1" applyFont="1" applyFill="1" applyBorder="1" applyProtection="1">
      <protection hidden="1"/>
    </xf>
    <xf numFmtId="3" fontId="0" fillId="15" borderId="6" xfId="3" applyNumberFormat="1" applyFont="1" applyFill="1" applyBorder="1" applyProtection="1">
      <protection hidden="1"/>
    </xf>
    <xf numFmtId="3" fontId="0" fillId="15" borderId="68" xfId="3" applyNumberFormat="1" applyFont="1" applyFill="1" applyBorder="1" applyAlignment="1" applyProtection="1">
      <alignment horizontal="center"/>
      <protection hidden="1"/>
    </xf>
    <xf numFmtId="3" fontId="0" fillId="14" borderId="8" xfId="0" applyNumberFormat="1" applyFill="1" applyBorder="1" applyAlignment="1" applyProtection="1">
      <alignment horizontal="center"/>
      <protection hidden="1"/>
    </xf>
    <xf numFmtId="3" fontId="0" fillId="14" borderId="11" xfId="0" applyNumberFormat="1" applyFill="1" applyBorder="1" applyAlignment="1" applyProtection="1">
      <alignment horizontal="center"/>
      <protection hidden="1"/>
    </xf>
    <xf numFmtId="0" fontId="0" fillId="3" borderId="5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7" xfId="0" applyFill="1" applyBorder="1" applyProtection="1">
      <protection hidden="1"/>
    </xf>
    <xf numFmtId="0" fontId="0" fillId="3" borderId="14" xfId="0" applyFill="1" applyBorder="1" applyProtection="1">
      <protection hidden="1"/>
    </xf>
    <xf numFmtId="4" fontId="0" fillId="3" borderId="6" xfId="0" applyNumberFormat="1" applyFill="1" applyBorder="1" applyProtection="1">
      <protection hidden="1"/>
    </xf>
    <xf numFmtId="4" fontId="0" fillId="3" borderId="8" xfId="0" applyNumberFormat="1" applyFill="1" applyBorder="1" applyProtection="1">
      <protection hidden="1"/>
    </xf>
    <xf numFmtId="4" fontId="0" fillId="0" borderId="9" xfId="0" applyNumberFormat="1" applyBorder="1" applyProtection="1">
      <protection hidden="1"/>
    </xf>
    <xf numFmtId="4" fontId="0" fillId="0" borderId="11" xfId="0" applyNumberFormat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0" fillId="3" borderId="14" xfId="0" applyFill="1" applyBorder="1" applyAlignment="1" applyProtection="1">
      <alignment horizontal="center"/>
      <protection hidden="1"/>
    </xf>
    <xf numFmtId="4" fontId="0" fillId="3" borderId="11" xfId="0" applyNumberFormat="1" applyFill="1" applyBorder="1" applyProtection="1">
      <protection hidden="1"/>
    </xf>
    <xf numFmtId="3" fontId="0" fillId="0" borderId="3" xfId="0" applyNumberFormat="1" applyBorder="1"/>
    <xf numFmtId="3" fontId="0" fillId="0" borderId="13" xfId="0" applyNumberFormat="1" applyBorder="1"/>
    <xf numFmtId="3" fontId="0" fillId="0" borderId="4" xfId="0" applyNumberFormat="1" applyBorder="1"/>
    <xf numFmtId="4" fontId="0" fillId="0" borderId="5" xfId="0" applyNumberFormat="1" applyBorder="1"/>
    <xf numFmtId="3" fontId="0" fillId="0" borderId="6" xfId="0" applyNumberFormat="1" applyBorder="1"/>
    <xf numFmtId="4" fontId="0" fillId="0" borderId="7" xfId="0" applyNumberFormat="1" applyBorder="1"/>
    <xf numFmtId="3" fontId="0" fillId="0" borderId="14" xfId="0" applyNumberFormat="1" applyBorder="1"/>
    <xf numFmtId="3" fontId="0" fillId="0" borderId="8" xfId="0" applyNumberFormat="1" applyBorder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8BDAFD"/>
      <color rgb="FF4AC5FC"/>
      <color rgb="FFDAE9F6"/>
      <color rgb="FFC2FFBD"/>
      <color rgb="FFD5FFF8"/>
      <color rgb="FF9BFF93"/>
      <color rgb="FF99FFEE"/>
      <color rgb="FF0BE5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ssets.nationbuilder.com/nationalparty/pages/17859/attachments/original/1693346887/Back_Pocket_Boost.pdf?1693346887" TargetMode="External"/><Relationship Id="rId1" Type="http://schemas.openxmlformats.org/officeDocument/2006/relationships/hyperlink" Target="https://assets.nationbuilder.com/beachheroes/pages/17574/attachments/original/1687385898/Tax_Full_Policy_Document_22June.pdf?1687385898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I263"/>
  <sheetViews>
    <sheetView tabSelected="1" topLeftCell="A2" zoomScaleNormal="100" workbookViewId="0">
      <pane ySplit="17" topLeftCell="A19" activePane="bottomLeft" state="frozen"/>
      <selection activeCell="A2" sqref="A2"/>
      <selection pane="bottomLeft" activeCell="U17" sqref="U17"/>
    </sheetView>
  </sheetViews>
  <sheetFormatPr defaultRowHeight="15" x14ac:dyDescent="0.25"/>
  <cols>
    <col min="1" max="1" width="2.85546875" customWidth="1"/>
    <col min="2" max="2" width="10" customWidth="1"/>
    <col min="7" max="7" width="9.42578125" customWidth="1"/>
    <col min="8" max="8" width="2.85546875" customWidth="1"/>
    <col min="9" max="9" width="1.42578125" style="15" customWidth="1"/>
    <col min="10" max="10" width="1.42578125" customWidth="1"/>
    <col min="11" max="11" width="1.7109375" customWidth="1"/>
    <col min="12" max="13" width="9.140625" customWidth="1"/>
    <col min="14" max="14" width="8.5703125" customWidth="1"/>
    <col min="15" max="15" width="10.5703125" customWidth="1"/>
    <col min="16" max="16" width="1.42578125" customWidth="1"/>
    <col min="17" max="17" width="0.7109375" customWidth="1"/>
    <col min="18" max="18" width="1.42578125" style="15" customWidth="1"/>
    <col min="19" max="19" width="0.7109375" customWidth="1"/>
    <col min="20" max="20" width="1.42578125" customWidth="1"/>
    <col min="21" max="21" width="8.5703125" customWidth="1"/>
    <col min="22" max="24" width="8.140625" customWidth="1"/>
    <col min="25" max="25" width="8.28515625" customWidth="1"/>
    <col min="26" max="26" width="8.140625" customWidth="1"/>
    <col min="27" max="28" width="5.7109375" customWidth="1"/>
    <col min="29" max="30" width="8.5703125" customWidth="1"/>
    <col min="31" max="31" width="1.42578125" customWidth="1"/>
    <col min="32" max="32" width="0.7109375" customWidth="1"/>
    <col min="33" max="33" width="1.42578125" customWidth="1"/>
    <col min="34" max="34" width="7.7109375" customWidth="1"/>
    <col min="35" max="35" width="6.5703125" customWidth="1"/>
    <col min="36" max="36" width="6.85546875" customWidth="1"/>
    <col min="37" max="37" width="6.42578125" customWidth="1"/>
    <col min="38" max="38" width="6.140625" customWidth="1"/>
    <col min="39" max="40" width="5" customWidth="1"/>
    <col min="41" max="42" width="6.42578125" customWidth="1"/>
    <col min="43" max="44" width="1.42578125" customWidth="1"/>
    <col min="45" max="45" width="2.140625" customWidth="1"/>
    <col min="46" max="46" width="8.140625" customWidth="1"/>
    <col min="47" max="47" width="7.7109375" customWidth="1"/>
    <col min="48" max="49" width="7.42578125" customWidth="1"/>
    <col min="50" max="51" width="7.7109375" customWidth="1"/>
    <col min="52" max="53" width="6.42578125" customWidth="1"/>
    <col min="54" max="55" width="6.85546875" customWidth="1"/>
    <col min="56" max="56" width="2.140625" customWidth="1"/>
    <col min="57" max="57" width="1.42578125" customWidth="1"/>
    <col min="58" max="58" width="1.42578125" style="15" customWidth="1"/>
    <col min="59" max="59" width="1.42578125" customWidth="1"/>
    <col min="60" max="60" width="2.85546875" customWidth="1"/>
    <col min="61" max="61" width="1.7109375" style="8" customWidth="1"/>
    <col min="62" max="64" width="8.5703125" customWidth="1"/>
    <col min="65" max="65" width="1.7109375" customWidth="1"/>
    <col min="66" max="66" width="7.140625" customWidth="1"/>
    <col min="67" max="68" width="9.140625" customWidth="1"/>
    <col min="69" max="69" width="8.5703125" customWidth="1"/>
    <col min="70" max="70" width="8.28515625" customWidth="1"/>
    <col min="71" max="72" width="1.42578125" customWidth="1"/>
    <col min="73" max="73" width="1.7109375" customWidth="1"/>
    <col min="74" max="74" width="8.5703125" customWidth="1"/>
    <col min="75" max="75" width="6.85546875" customWidth="1"/>
    <col min="76" max="76" width="8.5703125" customWidth="1"/>
    <col min="77" max="77" width="7.42578125" customWidth="1"/>
    <col min="78" max="79" width="1.42578125" customWidth="1"/>
    <col min="80" max="80" width="1.85546875" customWidth="1"/>
    <col min="81" max="81" width="6.85546875" customWidth="1"/>
    <col min="82" max="85" width="8.5703125" customWidth="1"/>
    <col min="86" max="86" width="1.42578125" customWidth="1"/>
    <col min="87" max="88" width="8.5703125" customWidth="1"/>
    <col min="89" max="89" width="6.7109375" customWidth="1"/>
    <col min="90" max="91" width="8.5703125" customWidth="1"/>
    <col min="92" max="93" width="1.42578125" customWidth="1"/>
    <col min="94" max="94" width="1.42578125" style="15" customWidth="1"/>
    <col min="95" max="96" width="1.42578125" customWidth="1"/>
    <col min="97" max="99" width="8.5703125" customWidth="1"/>
    <col min="100" max="100" width="9" customWidth="1"/>
    <col min="101" max="101" width="1.42578125" customWidth="1"/>
    <col min="102" max="104" width="8.5703125" customWidth="1"/>
    <col min="105" max="105" width="8.7109375" customWidth="1"/>
    <col min="106" max="106" width="8.140625" customWidth="1"/>
    <col min="107" max="109" width="8.5703125" customWidth="1"/>
    <col min="110" max="111" width="1.42578125" customWidth="1"/>
    <col min="112" max="112" width="1.5703125" customWidth="1"/>
    <col min="113" max="114" width="8.5703125" customWidth="1"/>
    <col min="115" max="115" width="8.7109375" customWidth="1"/>
    <col min="116" max="117" width="9.140625" customWidth="1"/>
    <col min="118" max="120" width="1.42578125" customWidth="1"/>
    <col min="121" max="124" width="8.5703125" customWidth="1"/>
    <col min="125" max="125" width="9.140625" customWidth="1"/>
    <col min="126" max="128" width="1.42578125" customWidth="1"/>
    <col min="129" max="130" width="8.5703125" customWidth="1"/>
    <col min="131" max="131" width="8.7109375" customWidth="1"/>
    <col min="132" max="132" width="7.140625" customWidth="1"/>
    <col min="133" max="133" width="6.42578125" style="6" customWidth="1"/>
    <col min="134" max="134" width="5" customWidth="1"/>
    <col min="135" max="135" width="7.140625" customWidth="1"/>
    <col min="136" max="137" width="6.42578125" customWidth="1"/>
    <col min="138" max="140" width="1.42578125" customWidth="1"/>
    <col min="141" max="144" width="8.5703125" customWidth="1"/>
    <col min="145" max="145" width="9.140625" customWidth="1"/>
    <col min="146" max="146" width="7.140625" customWidth="1"/>
    <col min="147" max="148" width="9.140625" customWidth="1"/>
    <col min="149" max="151" width="1.42578125" customWidth="1"/>
    <col min="152" max="155" width="8.5703125" customWidth="1"/>
    <col min="156" max="156" width="9.140625" customWidth="1"/>
    <col min="157" max="157" width="7.140625" customWidth="1"/>
    <col min="158" max="159" width="9.140625" customWidth="1"/>
    <col min="160" max="162" width="1.42578125" customWidth="1"/>
    <col min="163" max="166" width="8.5703125" customWidth="1"/>
    <col min="167" max="167" width="9.140625" customWidth="1"/>
    <col min="168" max="168" width="7.140625" customWidth="1"/>
    <col min="169" max="170" width="9.140625" customWidth="1"/>
    <col min="171" max="171" width="1.42578125" customWidth="1"/>
    <col min="172" max="172" width="1.5703125" customWidth="1"/>
    <col min="173" max="173" width="1.42578125" customWidth="1"/>
    <col min="174" max="177" width="8.5703125" customWidth="1"/>
    <col min="178" max="178" width="9.140625" customWidth="1"/>
    <col min="179" max="179" width="7.140625" customWidth="1"/>
    <col min="180" max="181" width="9.140625" customWidth="1"/>
    <col min="182" max="182" width="1.42578125" customWidth="1"/>
    <col min="183" max="184" width="8.5703125" customWidth="1"/>
    <col min="188" max="188" width="9.85546875" customWidth="1"/>
  </cols>
  <sheetData>
    <row r="1" spans="1:191" x14ac:dyDescent="0.25">
      <c r="B1" t="s">
        <v>167</v>
      </c>
      <c r="C1" t="s">
        <v>323</v>
      </c>
      <c r="CS1" s="2" t="s">
        <v>10</v>
      </c>
      <c r="CT1" t="s">
        <v>20</v>
      </c>
      <c r="CU1" t="s">
        <v>21</v>
      </c>
      <c r="CX1" s="2" t="s">
        <v>10</v>
      </c>
      <c r="CY1" t="s">
        <v>24</v>
      </c>
      <c r="CZ1" t="s">
        <v>21</v>
      </c>
      <c r="DI1" s="2" t="s">
        <v>10</v>
      </c>
      <c r="DJ1" t="s">
        <v>20</v>
      </c>
      <c r="DK1" t="s">
        <v>21</v>
      </c>
      <c r="DQ1" s="4" t="s">
        <v>10</v>
      </c>
      <c r="DR1" t="s">
        <v>22</v>
      </c>
      <c r="DS1" t="s">
        <v>21</v>
      </c>
      <c r="DY1" s="4" t="s">
        <v>10</v>
      </c>
      <c r="DZ1" t="s">
        <v>11</v>
      </c>
      <c r="EA1" t="s">
        <v>21</v>
      </c>
      <c r="EK1" s="4" t="s">
        <v>10</v>
      </c>
      <c r="EL1" t="s">
        <v>22</v>
      </c>
      <c r="EM1" t="s">
        <v>21</v>
      </c>
      <c r="EV1" s="4" t="s">
        <v>10</v>
      </c>
      <c r="EW1" t="s">
        <v>22</v>
      </c>
      <c r="EX1" t="s">
        <v>21</v>
      </c>
      <c r="FG1" s="4" t="s">
        <v>10</v>
      </c>
      <c r="FH1" t="s">
        <v>22</v>
      </c>
      <c r="FI1" t="s">
        <v>21</v>
      </c>
      <c r="FR1" s="4" t="s">
        <v>10</v>
      </c>
      <c r="FS1" t="s">
        <v>22</v>
      </c>
      <c r="FT1" t="s">
        <v>21</v>
      </c>
    </row>
    <row r="2" spans="1:191" ht="3.75" customHeight="1" x14ac:dyDescent="0.25">
      <c r="CS2" s="2"/>
      <c r="CX2" s="2"/>
      <c r="DI2" s="2"/>
      <c r="DQ2" s="4"/>
      <c r="DY2" s="4"/>
      <c r="EK2" s="4"/>
      <c r="EV2" s="4"/>
      <c r="FG2" s="4"/>
      <c r="FR2" s="4"/>
    </row>
    <row r="3" spans="1:191" ht="15" customHeight="1" x14ac:dyDescent="0.3">
      <c r="A3" s="17"/>
      <c r="B3" s="18" t="s">
        <v>170</v>
      </c>
      <c r="C3" s="17"/>
      <c r="D3" s="17"/>
      <c r="E3" s="17"/>
      <c r="F3" s="17"/>
      <c r="G3" s="17"/>
      <c r="H3" s="17"/>
      <c r="I3" s="19"/>
      <c r="J3" s="17"/>
      <c r="K3" s="20"/>
      <c r="L3" s="20" t="s">
        <v>214</v>
      </c>
      <c r="M3" s="20"/>
      <c r="N3" s="20"/>
      <c r="O3" s="20"/>
      <c r="P3" s="20"/>
      <c r="Q3" s="17"/>
      <c r="R3" s="19"/>
      <c r="S3" s="17"/>
      <c r="T3" s="21"/>
      <c r="U3" s="22" t="s">
        <v>226</v>
      </c>
      <c r="V3" s="23"/>
      <c r="W3" s="23"/>
      <c r="X3" s="24"/>
      <c r="Y3" s="24"/>
      <c r="Z3" s="24"/>
      <c r="AA3" s="24"/>
      <c r="AB3" s="24"/>
      <c r="AC3" s="24"/>
      <c r="AD3" s="24"/>
      <c r="AE3" s="25"/>
      <c r="AF3" s="17"/>
      <c r="AG3" s="21"/>
      <c r="AH3" s="22" t="s">
        <v>227</v>
      </c>
      <c r="AI3" s="23"/>
      <c r="AJ3" s="24"/>
      <c r="AK3" s="24"/>
      <c r="AL3" s="24"/>
      <c r="AM3" s="24"/>
      <c r="AN3" s="24"/>
      <c r="AO3" s="24"/>
      <c r="AP3" s="24"/>
      <c r="AQ3" s="25"/>
      <c r="AR3" s="17"/>
      <c r="AS3" s="21"/>
      <c r="AT3" s="22" t="s">
        <v>163</v>
      </c>
      <c r="AU3" s="23"/>
      <c r="AV3" s="23"/>
      <c r="AW3" s="24"/>
      <c r="AX3" s="24"/>
      <c r="AY3" s="24"/>
      <c r="AZ3" s="24"/>
      <c r="BA3" s="24"/>
      <c r="BB3" s="24"/>
      <c r="BC3" s="24"/>
      <c r="BD3" s="25"/>
      <c r="BE3" s="17"/>
      <c r="BF3" s="19"/>
      <c r="BG3" s="17"/>
      <c r="BH3" s="17"/>
      <c r="BI3" s="20"/>
      <c r="BJ3" s="20" t="s">
        <v>250</v>
      </c>
      <c r="BK3" s="20"/>
      <c r="BL3" s="20"/>
      <c r="BM3" s="20"/>
      <c r="BN3" s="20" t="s">
        <v>249</v>
      </c>
      <c r="BO3" s="20"/>
      <c r="BP3" s="20"/>
      <c r="BQ3" s="20"/>
      <c r="BR3" s="20"/>
      <c r="BS3" s="20"/>
      <c r="BT3" s="17"/>
      <c r="BU3" s="20"/>
      <c r="BV3" s="20" t="s">
        <v>251</v>
      </c>
      <c r="BW3" s="20"/>
      <c r="BX3" s="20"/>
      <c r="BY3" s="20"/>
      <c r="BZ3" s="20"/>
      <c r="CA3" s="17"/>
      <c r="CB3" s="20"/>
      <c r="CC3" s="20" t="s">
        <v>252</v>
      </c>
      <c r="CD3" s="20"/>
      <c r="CE3" s="20"/>
      <c r="CF3" s="20"/>
      <c r="CG3" s="20"/>
      <c r="CH3" s="20"/>
      <c r="CI3" s="20" t="s">
        <v>253</v>
      </c>
      <c r="CJ3" s="20"/>
      <c r="CK3" s="20"/>
      <c r="CL3" s="20"/>
      <c r="CM3" s="20" t="s">
        <v>55</v>
      </c>
      <c r="CN3" s="20"/>
      <c r="CO3" s="17"/>
      <c r="CP3" s="19"/>
      <c r="CQ3" s="17"/>
      <c r="CR3" s="26"/>
      <c r="CS3" s="27" t="s">
        <v>23</v>
      </c>
      <c r="CT3" s="26"/>
      <c r="CU3" s="26"/>
      <c r="CV3" s="26"/>
      <c r="CW3" s="28" t="s">
        <v>20</v>
      </c>
      <c r="CX3" s="27" t="s">
        <v>114</v>
      </c>
      <c r="CY3" s="26"/>
      <c r="CZ3" s="26"/>
      <c r="DA3" s="26"/>
      <c r="DB3" s="26"/>
      <c r="DC3" s="26"/>
      <c r="DD3" s="26"/>
      <c r="DE3" s="26"/>
      <c r="DF3" s="28" t="s">
        <v>20</v>
      </c>
      <c r="DG3" s="17" t="s">
        <v>21</v>
      </c>
      <c r="DH3" s="29"/>
      <c r="DI3" s="30" t="s">
        <v>6</v>
      </c>
      <c r="DJ3" s="29"/>
      <c r="DK3" s="29"/>
      <c r="DL3" s="29"/>
      <c r="DM3" s="29"/>
      <c r="DN3" s="29" t="s">
        <v>20</v>
      </c>
      <c r="DO3" s="17" t="s">
        <v>21</v>
      </c>
      <c r="DP3" s="31"/>
      <c r="DQ3" s="20" t="s">
        <v>9</v>
      </c>
      <c r="DR3" s="31"/>
      <c r="DS3" s="31"/>
      <c r="DT3" s="31"/>
      <c r="DU3" s="31"/>
      <c r="DV3" s="32" t="s">
        <v>175</v>
      </c>
      <c r="DW3" s="17" t="s">
        <v>21</v>
      </c>
      <c r="DX3" s="33"/>
      <c r="DY3" s="34" t="s">
        <v>291</v>
      </c>
      <c r="DZ3" s="33"/>
      <c r="EA3" s="33"/>
      <c r="EB3" s="33"/>
      <c r="EC3" s="35"/>
      <c r="ED3" s="33"/>
      <c r="EE3" s="33"/>
      <c r="EF3" s="33"/>
      <c r="EG3" s="33"/>
      <c r="EH3" s="36" t="s">
        <v>11</v>
      </c>
      <c r="EI3" s="17" t="s">
        <v>21</v>
      </c>
      <c r="EJ3" s="37"/>
      <c r="EK3" s="38" t="s">
        <v>271</v>
      </c>
      <c r="EL3" s="37"/>
      <c r="EM3" s="37"/>
      <c r="EN3" s="37"/>
      <c r="EO3" s="37"/>
      <c r="EP3" s="39" t="s">
        <v>297</v>
      </c>
      <c r="EQ3" s="37"/>
      <c r="ER3" s="37"/>
      <c r="ES3" s="37" t="s">
        <v>39</v>
      </c>
      <c r="ET3" s="17"/>
      <c r="EU3" s="37"/>
      <c r="EV3" s="40" t="s">
        <v>266</v>
      </c>
      <c r="EW3" s="37"/>
      <c r="EX3" s="37"/>
      <c r="EY3" s="37"/>
      <c r="EZ3" s="41" t="s">
        <v>269</v>
      </c>
      <c r="FA3" s="37"/>
      <c r="FB3" s="37"/>
      <c r="FC3" s="37"/>
      <c r="FD3" s="37" t="s">
        <v>39</v>
      </c>
      <c r="FE3" s="17" t="s">
        <v>21</v>
      </c>
      <c r="FF3" s="37"/>
      <c r="FG3" s="40" t="s">
        <v>267</v>
      </c>
      <c r="FH3" s="37"/>
      <c r="FI3" s="37"/>
      <c r="FJ3" s="37"/>
      <c r="FK3" s="38" t="s">
        <v>277</v>
      </c>
      <c r="FL3" s="37"/>
      <c r="FM3" s="37"/>
      <c r="FN3" s="37"/>
      <c r="FO3" s="37" t="s">
        <v>39</v>
      </c>
      <c r="FP3" s="17" t="s">
        <v>21</v>
      </c>
      <c r="FQ3" s="37"/>
      <c r="FR3" s="40" t="s">
        <v>268</v>
      </c>
      <c r="FS3" s="37"/>
      <c r="FT3" s="37"/>
      <c r="FU3" s="37"/>
      <c r="FV3" s="38" t="s">
        <v>278</v>
      </c>
      <c r="FW3" s="37"/>
      <c r="FX3" s="37"/>
      <c r="FY3" s="37"/>
      <c r="FZ3" s="37" t="s">
        <v>39</v>
      </c>
      <c r="GA3" s="17"/>
      <c r="GB3" s="17"/>
      <c r="GC3" s="42" t="s">
        <v>37</v>
      </c>
      <c r="GD3" s="17"/>
      <c r="GE3" s="17"/>
      <c r="GF3" s="17"/>
      <c r="GG3" s="17"/>
    </row>
    <row r="4" spans="1:191" ht="16.5" x14ac:dyDescent="0.3">
      <c r="A4" s="17"/>
      <c r="B4" s="43" t="s">
        <v>53</v>
      </c>
      <c r="C4" s="44" t="s">
        <v>134</v>
      </c>
      <c r="D4" s="24"/>
      <c r="E4" s="24"/>
      <c r="F4" s="24"/>
      <c r="G4" s="25"/>
      <c r="H4" s="17"/>
      <c r="I4" s="19"/>
      <c r="J4" s="17"/>
      <c r="K4" s="20"/>
      <c r="L4" s="45" t="s">
        <v>315</v>
      </c>
      <c r="M4" s="46"/>
      <c r="N4" s="19" t="s">
        <v>316</v>
      </c>
      <c r="O4" s="19"/>
      <c r="P4" s="20"/>
      <c r="Q4" s="17"/>
      <c r="R4" s="19"/>
      <c r="S4" s="17"/>
      <c r="T4" s="47"/>
      <c r="U4" s="48" t="s">
        <v>296</v>
      </c>
      <c r="V4" s="49"/>
      <c r="W4" s="49"/>
      <c r="X4" s="49"/>
      <c r="Y4" s="49"/>
      <c r="Z4" s="49"/>
      <c r="AA4" s="49"/>
      <c r="AB4" s="49"/>
      <c r="AC4" s="49"/>
      <c r="AD4" s="49"/>
      <c r="AE4" s="50"/>
      <c r="AF4" s="17"/>
      <c r="AG4" s="51"/>
      <c r="AH4" s="48" t="s">
        <v>296</v>
      </c>
      <c r="AI4" s="49"/>
      <c r="AJ4" s="49"/>
      <c r="AK4" s="49"/>
      <c r="AL4" s="49"/>
      <c r="AM4" s="49"/>
      <c r="AN4" s="49"/>
      <c r="AO4" s="49"/>
      <c r="AP4" s="49"/>
      <c r="AQ4" s="50"/>
      <c r="AR4" s="17"/>
      <c r="AS4" s="47"/>
      <c r="AT4" s="48" t="s">
        <v>296</v>
      </c>
      <c r="AU4" s="49"/>
      <c r="AV4" s="49"/>
      <c r="AW4" s="49"/>
      <c r="AX4" s="49"/>
      <c r="AY4" s="49"/>
      <c r="AZ4" s="49"/>
      <c r="BA4" s="49"/>
      <c r="BB4" s="49"/>
      <c r="BC4" s="49"/>
      <c r="BD4" s="50"/>
      <c r="BE4" s="17"/>
      <c r="BF4" s="19"/>
      <c r="BG4" s="17"/>
      <c r="BH4" s="17"/>
      <c r="BI4" s="20"/>
      <c r="BJ4" s="52" t="s">
        <v>107</v>
      </c>
      <c r="BK4" s="52"/>
      <c r="BL4" s="53" t="s">
        <v>7</v>
      </c>
      <c r="BM4" s="20"/>
      <c r="BN4" s="54" t="s">
        <v>106</v>
      </c>
      <c r="BO4" s="52"/>
      <c r="BP4" s="52" t="s">
        <v>105</v>
      </c>
      <c r="BQ4" s="55"/>
      <c r="BR4" s="53" t="s">
        <v>7</v>
      </c>
      <c r="BS4" s="20"/>
      <c r="BT4" s="17"/>
      <c r="BU4" s="20"/>
      <c r="BV4" s="56" t="s">
        <v>53</v>
      </c>
      <c r="BW4" s="52" t="s">
        <v>113</v>
      </c>
      <c r="BX4" s="52"/>
      <c r="BY4" s="53" t="s">
        <v>7</v>
      </c>
      <c r="BZ4" s="20"/>
      <c r="CA4" s="17"/>
      <c r="CB4" s="20"/>
      <c r="CC4" s="57" t="s">
        <v>57</v>
      </c>
      <c r="CD4" s="52"/>
      <c r="CE4" s="52" t="s">
        <v>90</v>
      </c>
      <c r="CF4" s="52"/>
      <c r="CG4" s="53" t="s">
        <v>7</v>
      </c>
      <c r="CH4" s="20"/>
      <c r="CI4" s="58" t="s">
        <v>82</v>
      </c>
      <c r="CJ4" s="59"/>
      <c r="CK4" s="59"/>
      <c r="CL4" s="60">
        <f>CL8*386.54/337.74</f>
        <v>386.54</v>
      </c>
      <c r="CM4" s="61">
        <f>CM8/(1-CE6)</f>
        <v>504.08955223880605</v>
      </c>
      <c r="CN4" s="20"/>
      <c r="CO4" s="17"/>
      <c r="CP4" s="19"/>
      <c r="CQ4" s="17"/>
      <c r="CR4" s="26"/>
      <c r="CS4" s="53" t="s">
        <v>8</v>
      </c>
      <c r="CT4" s="62" t="s">
        <v>111</v>
      </c>
      <c r="CU4" s="63"/>
      <c r="CV4" s="64" t="s">
        <v>7</v>
      </c>
      <c r="CW4" s="26"/>
      <c r="CX4" s="53" t="s">
        <v>8</v>
      </c>
      <c r="CY4" s="62" t="s">
        <v>111</v>
      </c>
      <c r="CZ4" s="63"/>
      <c r="DA4" s="65" t="s">
        <v>7</v>
      </c>
      <c r="DB4" s="65"/>
      <c r="DC4" s="66"/>
      <c r="DD4" s="66"/>
      <c r="DE4" s="67"/>
      <c r="DF4" s="26"/>
      <c r="DG4" s="17"/>
      <c r="DH4" s="29"/>
      <c r="DI4" s="53" t="s">
        <v>8</v>
      </c>
      <c r="DJ4" s="62" t="s">
        <v>104</v>
      </c>
      <c r="DK4" s="63"/>
      <c r="DL4" s="64" t="s">
        <v>7</v>
      </c>
      <c r="DM4" s="64"/>
      <c r="DN4" s="29"/>
      <c r="DO4" s="17"/>
      <c r="DP4" s="31"/>
      <c r="DQ4" s="53" t="s">
        <v>8</v>
      </c>
      <c r="DR4" s="62" t="s">
        <v>104</v>
      </c>
      <c r="DS4" s="63"/>
      <c r="DT4" s="64" t="s">
        <v>7</v>
      </c>
      <c r="DU4" s="68"/>
      <c r="DV4" s="31"/>
      <c r="DW4" s="17"/>
      <c r="DX4" s="33"/>
      <c r="DY4" s="53" t="s">
        <v>8</v>
      </c>
      <c r="DZ4" s="62" t="s">
        <v>104</v>
      </c>
      <c r="EA4" s="63"/>
      <c r="EB4" s="65" t="s">
        <v>7</v>
      </c>
      <c r="EC4" s="69"/>
      <c r="ED4" s="66"/>
      <c r="EE4" s="70" t="s">
        <v>233</v>
      </c>
      <c r="EF4" s="66"/>
      <c r="EG4" s="67"/>
      <c r="EH4" s="33"/>
      <c r="EI4" s="17"/>
      <c r="EJ4" s="37"/>
      <c r="EK4" s="53" t="s">
        <v>8</v>
      </c>
      <c r="EL4" s="62" t="s">
        <v>104</v>
      </c>
      <c r="EM4" s="63"/>
      <c r="EN4" s="64" t="s">
        <v>7</v>
      </c>
      <c r="EO4" s="71"/>
      <c r="EP4" s="70" t="s">
        <v>298</v>
      </c>
      <c r="EQ4" s="70"/>
      <c r="ER4" s="72"/>
      <c r="ES4" s="37"/>
      <c r="ET4" s="17"/>
      <c r="EU4" s="37"/>
      <c r="EV4" s="53" t="s">
        <v>8</v>
      </c>
      <c r="EW4" s="62" t="s">
        <v>104</v>
      </c>
      <c r="EX4" s="63"/>
      <c r="EY4" s="65" t="s">
        <v>7</v>
      </c>
      <c r="EZ4" s="71"/>
      <c r="FA4" s="70" t="s">
        <v>234</v>
      </c>
      <c r="FB4" s="70"/>
      <c r="FC4" s="72"/>
      <c r="FD4" s="37"/>
      <c r="FE4" s="17"/>
      <c r="FF4" s="37"/>
      <c r="FG4" s="53" t="s">
        <v>8</v>
      </c>
      <c r="FH4" s="62" t="s">
        <v>104</v>
      </c>
      <c r="FI4" s="63"/>
      <c r="FJ4" s="64" t="s">
        <v>7</v>
      </c>
      <c r="FK4" s="71"/>
      <c r="FL4" s="70" t="s">
        <v>234</v>
      </c>
      <c r="FM4" s="70"/>
      <c r="FN4" s="72"/>
      <c r="FO4" s="37"/>
      <c r="FP4" s="17"/>
      <c r="FQ4" s="37"/>
      <c r="FR4" s="53" t="s">
        <v>8</v>
      </c>
      <c r="FS4" s="62" t="s">
        <v>104</v>
      </c>
      <c r="FT4" s="63"/>
      <c r="FU4" s="64" t="s">
        <v>7</v>
      </c>
      <c r="FV4" s="71"/>
      <c r="FW4" s="70" t="s">
        <v>234</v>
      </c>
      <c r="FX4" s="70"/>
      <c r="FY4" s="72"/>
      <c r="FZ4" s="37"/>
      <c r="GA4" s="17"/>
      <c r="GB4" s="17"/>
      <c r="GC4" s="42"/>
      <c r="GD4" s="17"/>
      <c r="GE4" s="17" t="s">
        <v>21</v>
      </c>
      <c r="GF4" s="17"/>
      <c r="GG4" s="17"/>
    </row>
    <row r="5" spans="1:191" ht="15.75" thickBot="1" x14ac:dyDescent="0.3">
      <c r="A5" s="17"/>
      <c r="B5" s="73" t="s">
        <v>56</v>
      </c>
      <c r="C5" s="47" t="s">
        <v>208</v>
      </c>
      <c r="D5" s="49"/>
      <c r="E5" s="49"/>
      <c r="F5" s="49"/>
      <c r="G5" s="50"/>
      <c r="H5" s="17"/>
      <c r="I5" s="19"/>
      <c r="J5" s="17"/>
      <c r="K5" s="20"/>
      <c r="L5" s="74" t="s">
        <v>0</v>
      </c>
      <c r="M5" s="74" t="s">
        <v>1</v>
      </c>
      <c r="N5" s="74" t="s">
        <v>0</v>
      </c>
      <c r="O5" s="75" t="s">
        <v>1</v>
      </c>
      <c r="P5" s="20"/>
      <c r="Q5" s="17"/>
      <c r="R5" s="19"/>
      <c r="S5" s="17"/>
      <c r="T5" s="47"/>
      <c r="U5" s="48" t="s">
        <v>295</v>
      </c>
      <c r="V5" s="49"/>
      <c r="W5" s="49"/>
      <c r="X5" s="49"/>
      <c r="Y5" s="49"/>
      <c r="Z5" s="49"/>
      <c r="AA5" s="49"/>
      <c r="AB5" s="49"/>
      <c r="AC5" s="49"/>
      <c r="AD5" s="49"/>
      <c r="AE5" s="50"/>
      <c r="AF5" s="17"/>
      <c r="AG5" s="51"/>
      <c r="AH5" s="48" t="s">
        <v>295</v>
      </c>
      <c r="AI5" s="49"/>
      <c r="AJ5" s="49"/>
      <c r="AK5" s="49"/>
      <c r="AL5" s="49"/>
      <c r="AM5" s="49"/>
      <c r="AN5" s="49"/>
      <c r="AO5" s="49"/>
      <c r="AP5" s="49"/>
      <c r="AQ5" s="50"/>
      <c r="AR5" s="17"/>
      <c r="AS5" s="47"/>
      <c r="AT5" s="48" t="s">
        <v>295</v>
      </c>
      <c r="AU5" s="49"/>
      <c r="AV5" s="49"/>
      <c r="AW5" s="49"/>
      <c r="AX5" s="49"/>
      <c r="AY5" s="49"/>
      <c r="AZ5" s="49"/>
      <c r="BA5" s="49"/>
      <c r="BB5" s="49"/>
      <c r="BC5" s="49"/>
      <c r="BD5" s="50"/>
      <c r="BE5" s="17"/>
      <c r="BF5" s="19"/>
      <c r="BG5" s="17"/>
      <c r="BH5" s="17"/>
      <c r="BI5" s="20"/>
      <c r="BJ5" s="76" t="s">
        <v>0</v>
      </c>
      <c r="BK5" s="77" t="s">
        <v>1</v>
      </c>
      <c r="BL5" s="78" t="s">
        <v>8</v>
      </c>
      <c r="BM5" s="20"/>
      <c r="BN5" s="53" t="s">
        <v>0</v>
      </c>
      <c r="BO5" s="79" t="s">
        <v>1</v>
      </c>
      <c r="BP5" s="76" t="s">
        <v>0</v>
      </c>
      <c r="BQ5" s="80" t="s">
        <v>1</v>
      </c>
      <c r="BR5" s="78" t="s">
        <v>8</v>
      </c>
      <c r="BS5" s="20"/>
      <c r="BT5" s="17"/>
      <c r="BU5" s="20"/>
      <c r="BV5" s="56" t="s">
        <v>108</v>
      </c>
      <c r="BW5" s="76" t="s">
        <v>0</v>
      </c>
      <c r="BX5" s="77" t="s">
        <v>1</v>
      </c>
      <c r="BY5" s="78" t="s">
        <v>8</v>
      </c>
      <c r="BZ5" s="20"/>
      <c r="CA5" s="17"/>
      <c r="CB5" s="20"/>
      <c r="CC5" s="53" t="s">
        <v>0</v>
      </c>
      <c r="CD5" s="79" t="s">
        <v>1</v>
      </c>
      <c r="CE5" s="76" t="s">
        <v>0</v>
      </c>
      <c r="CF5" s="77" t="s">
        <v>1</v>
      </c>
      <c r="CG5" s="78" t="s">
        <v>8</v>
      </c>
      <c r="CH5" s="20"/>
      <c r="CI5" s="81" t="s">
        <v>83</v>
      </c>
      <c r="CJ5" s="82"/>
      <c r="CK5" s="82"/>
      <c r="CL5" s="83">
        <f>CL4*2</f>
        <v>773.08</v>
      </c>
      <c r="CM5" s="84">
        <f>CM4*2</f>
        <v>1008.1791044776121</v>
      </c>
      <c r="CN5" s="20"/>
      <c r="CO5" s="17"/>
      <c r="CP5" s="19"/>
      <c r="CQ5" s="17"/>
      <c r="CR5" s="26"/>
      <c r="CS5" s="78" t="s">
        <v>15</v>
      </c>
      <c r="CT5" s="85" t="s">
        <v>0</v>
      </c>
      <c r="CU5" s="86" t="s">
        <v>1</v>
      </c>
      <c r="CV5" s="87" t="s">
        <v>8</v>
      </c>
      <c r="CW5" s="26"/>
      <c r="CX5" s="78" t="s">
        <v>15</v>
      </c>
      <c r="CY5" s="85" t="s">
        <v>0</v>
      </c>
      <c r="CZ5" s="86" t="s">
        <v>1</v>
      </c>
      <c r="DA5" s="88" t="s">
        <v>8</v>
      </c>
      <c r="DB5" s="88"/>
      <c r="DC5" s="89"/>
      <c r="DD5" s="89"/>
      <c r="DE5" s="90"/>
      <c r="DF5" s="26"/>
      <c r="DG5" s="17"/>
      <c r="DH5" s="29"/>
      <c r="DI5" s="78" t="s">
        <v>15</v>
      </c>
      <c r="DJ5" s="85" t="s">
        <v>0</v>
      </c>
      <c r="DK5" s="86" t="s">
        <v>1</v>
      </c>
      <c r="DL5" s="87" t="s">
        <v>8</v>
      </c>
      <c r="DM5" s="87"/>
      <c r="DN5" s="29"/>
      <c r="DO5" s="17"/>
      <c r="DP5" s="31"/>
      <c r="DQ5" s="78" t="s">
        <v>15</v>
      </c>
      <c r="DR5" s="85" t="s">
        <v>0</v>
      </c>
      <c r="DS5" s="86" t="s">
        <v>1</v>
      </c>
      <c r="DT5" s="87" t="s">
        <v>8</v>
      </c>
      <c r="DU5" s="89"/>
      <c r="DV5" s="31"/>
      <c r="DW5" s="17"/>
      <c r="DX5" s="33"/>
      <c r="DY5" s="78" t="s">
        <v>15</v>
      </c>
      <c r="DZ5" s="85" t="s">
        <v>0</v>
      </c>
      <c r="EA5" s="86" t="s">
        <v>1</v>
      </c>
      <c r="EB5" s="88" t="s">
        <v>8</v>
      </c>
      <c r="EC5" s="91" t="s">
        <v>290</v>
      </c>
      <c r="ED5" s="89"/>
      <c r="EE5" s="92"/>
      <c r="EF5" s="89"/>
      <c r="EG5" s="90"/>
      <c r="EH5" s="33"/>
      <c r="EI5" s="17"/>
      <c r="EJ5" s="37"/>
      <c r="EK5" s="78" t="s">
        <v>15</v>
      </c>
      <c r="EL5" s="85" t="s">
        <v>0</v>
      </c>
      <c r="EM5" s="86" t="s">
        <v>1</v>
      </c>
      <c r="EN5" s="87" t="s">
        <v>8</v>
      </c>
      <c r="EO5" s="93" t="s">
        <v>255</v>
      </c>
      <c r="EP5" s="92"/>
      <c r="EQ5" s="92"/>
      <c r="ER5" s="94"/>
      <c r="ES5" s="37"/>
      <c r="ET5" s="17"/>
      <c r="EU5" s="37"/>
      <c r="EV5" s="78" t="s">
        <v>15</v>
      </c>
      <c r="EW5" s="85" t="s">
        <v>0</v>
      </c>
      <c r="EX5" s="86" t="s">
        <v>1</v>
      </c>
      <c r="EY5" s="88" t="s">
        <v>8</v>
      </c>
      <c r="EZ5" s="93" t="s">
        <v>255</v>
      </c>
      <c r="FA5" s="92"/>
      <c r="FB5" s="92"/>
      <c r="FC5" s="94"/>
      <c r="FD5" s="37"/>
      <c r="FE5" s="17"/>
      <c r="FF5" s="37"/>
      <c r="FG5" s="78" t="s">
        <v>15</v>
      </c>
      <c r="FH5" s="85" t="s">
        <v>0</v>
      </c>
      <c r="FI5" s="86" t="s">
        <v>1</v>
      </c>
      <c r="FJ5" s="87" t="s">
        <v>8</v>
      </c>
      <c r="FK5" s="93" t="s">
        <v>255</v>
      </c>
      <c r="FL5" s="92"/>
      <c r="FM5" s="92"/>
      <c r="FN5" s="94"/>
      <c r="FO5" s="37"/>
      <c r="FP5" s="17"/>
      <c r="FQ5" s="37"/>
      <c r="FR5" s="78" t="s">
        <v>15</v>
      </c>
      <c r="FS5" s="85" t="s">
        <v>0</v>
      </c>
      <c r="FT5" s="86" t="s">
        <v>1</v>
      </c>
      <c r="FU5" s="87" t="s">
        <v>8</v>
      </c>
      <c r="FV5" s="93" t="s">
        <v>255</v>
      </c>
      <c r="FW5" s="92"/>
      <c r="FX5" s="92"/>
      <c r="FY5" s="94"/>
      <c r="FZ5" s="37"/>
      <c r="GA5" s="17"/>
      <c r="GB5" s="17"/>
      <c r="GC5" s="42" t="s">
        <v>75</v>
      </c>
      <c r="GD5" s="17"/>
      <c r="GE5" s="17"/>
      <c r="GF5" s="17"/>
      <c r="GG5" s="17"/>
    </row>
    <row r="6" spans="1:191" x14ac:dyDescent="0.25">
      <c r="A6" s="17"/>
      <c r="B6" s="17"/>
      <c r="C6" s="47" t="s">
        <v>197</v>
      </c>
      <c r="D6" s="49"/>
      <c r="E6" s="49"/>
      <c r="F6" s="49"/>
      <c r="G6" s="50"/>
      <c r="H6" s="17"/>
      <c r="I6" s="19"/>
      <c r="J6" s="17"/>
      <c r="K6" s="20">
        <v>1</v>
      </c>
      <c r="L6" s="810">
        <v>0.33</v>
      </c>
      <c r="M6" s="811"/>
      <c r="N6" s="95">
        <f>CE6</f>
        <v>0.33</v>
      </c>
      <c r="O6" s="851">
        <f t="shared" ref="N6:O11" si="0">CF6</f>
        <v>0</v>
      </c>
      <c r="P6" s="20"/>
      <c r="Q6" s="17"/>
      <c r="R6" s="19"/>
      <c r="S6" s="17"/>
      <c r="T6" s="47"/>
      <c r="U6" s="49" t="s">
        <v>243</v>
      </c>
      <c r="V6" s="49"/>
      <c r="W6" s="49"/>
      <c r="X6" s="49"/>
      <c r="Y6" s="49"/>
      <c r="Z6" s="49"/>
      <c r="AA6" s="49"/>
      <c r="AB6" s="49"/>
      <c r="AC6" s="49"/>
      <c r="AD6" s="49"/>
      <c r="AE6" s="50"/>
      <c r="AF6" s="17"/>
      <c r="AG6" s="51"/>
      <c r="AH6" s="48" t="s">
        <v>244</v>
      </c>
      <c r="AI6" s="49"/>
      <c r="AJ6" s="49"/>
      <c r="AK6" s="49"/>
      <c r="AL6" s="49"/>
      <c r="AM6" s="49"/>
      <c r="AN6" s="49"/>
      <c r="AO6" s="49"/>
      <c r="AP6" s="49"/>
      <c r="AQ6" s="50"/>
      <c r="AR6" s="17"/>
      <c r="AS6" s="47"/>
      <c r="AT6" s="48" t="s">
        <v>244</v>
      </c>
      <c r="AU6" s="49"/>
      <c r="AV6" s="49"/>
      <c r="AW6" s="49"/>
      <c r="AX6" s="49"/>
      <c r="AY6" s="49"/>
      <c r="AZ6" s="49"/>
      <c r="BA6" s="49"/>
      <c r="BB6" s="49"/>
      <c r="BC6" s="49"/>
      <c r="BD6" s="50"/>
      <c r="BE6" s="17"/>
      <c r="BF6" s="19"/>
      <c r="BG6" s="17"/>
      <c r="BH6" s="17"/>
      <c r="BI6" s="20">
        <v>1</v>
      </c>
      <c r="BJ6" s="96">
        <v>0</v>
      </c>
      <c r="BK6" s="97">
        <v>0</v>
      </c>
      <c r="BL6" s="98"/>
      <c r="BM6" s="99">
        <v>1</v>
      </c>
      <c r="BN6" s="100">
        <v>0</v>
      </c>
      <c r="BO6" s="101">
        <v>30000</v>
      </c>
      <c r="BP6" s="102">
        <f t="shared" ref="BP6:BP11" si="1">IF(BN6=0,$BJ6,BN6)</f>
        <v>0</v>
      </c>
      <c r="BQ6" s="103">
        <f>IF(BO6=0,BK6,BO6)</f>
        <v>30000</v>
      </c>
      <c r="BR6" s="104">
        <f>BP6*BQ6</f>
        <v>0</v>
      </c>
      <c r="BS6" s="20"/>
      <c r="BT6" s="17"/>
      <c r="BU6" s="99">
        <v>1</v>
      </c>
      <c r="BV6" s="105"/>
      <c r="BW6" s="96">
        <f t="shared" ref="BW6:BY11" si="2">BJ6</f>
        <v>0</v>
      </c>
      <c r="BX6" s="97">
        <f t="shared" si="2"/>
        <v>0</v>
      </c>
      <c r="BY6" s="98">
        <f t="shared" si="2"/>
        <v>0</v>
      </c>
      <c r="BZ6" s="20"/>
      <c r="CA6" s="17"/>
      <c r="CB6" s="20">
        <v>1</v>
      </c>
      <c r="CC6" s="96">
        <f>L6</f>
        <v>0.33</v>
      </c>
      <c r="CD6" s="97">
        <f>M6</f>
        <v>0</v>
      </c>
      <c r="CE6" s="102">
        <f t="shared" ref="CE6:CE11" si="3">IF(CC6=0,$BJ6,CC6)</f>
        <v>0.33</v>
      </c>
      <c r="CF6" s="106">
        <f>IF(CD6=0,BK6,CD6)</f>
        <v>0</v>
      </c>
      <c r="CG6" s="104">
        <f>CE6*CF6</f>
        <v>0</v>
      </c>
      <c r="CH6" s="20"/>
      <c r="CI6" s="81" t="s">
        <v>84</v>
      </c>
      <c r="CJ6" s="82"/>
      <c r="CK6" s="82"/>
      <c r="CL6" s="83">
        <f>CL7/12</f>
        <v>1680.7242375000003</v>
      </c>
      <c r="CM6" s="84">
        <f>CM7/12</f>
        <v>2191.8443843283585</v>
      </c>
      <c r="CN6" s="20"/>
      <c r="CO6" s="17"/>
      <c r="CP6" s="19"/>
      <c r="CQ6" s="17"/>
      <c r="CR6" s="26"/>
      <c r="CS6" s="107">
        <v>1</v>
      </c>
      <c r="CT6" s="108">
        <v>0</v>
      </c>
      <c r="CU6" s="109">
        <v>15000</v>
      </c>
      <c r="CV6" s="110">
        <f>CT6*CU6</f>
        <v>0</v>
      </c>
      <c r="CW6" s="26"/>
      <c r="CX6" s="107">
        <v>1</v>
      </c>
      <c r="CY6" s="108">
        <v>0.35</v>
      </c>
      <c r="CZ6" s="109">
        <v>15000</v>
      </c>
      <c r="DA6" s="111">
        <f>CY6*CZ6</f>
        <v>5250</v>
      </c>
      <c r="DB6" s="111"/>
      <c r="DC6" s="112"/>
      <c r="DD6" s="112"/>
      <c r="DE6" s="113"/>
      <c r="DF6" s="26"/>
      <c r="DG6" s="17"/>
      <c r="DH6" s="29"/>
      <c r="DI6" s="114">
        <v>1</v>
      </c>
      <c r="DJ6" s="115">
        <v>0</v>
      </c>
      <c r="DK6" s="116">
        <v>30000</v>
      </c>
      <c r="DL6" s="117">
        <f>DJ6*DK6</f>
        <v>0</v>
      </c>
      <c r="DM6" s="118"/>
      <c r="DN6" s="29"/>
      <c r="DO6" s="17"/>
      <c r="DP6" s="31"/>
      <c r="DQ6" s="119">
        <v>1</v>
      </c>
      <c r="DR6" s="120">
        <v>0</v>
      </c>
      <c r="DS6" s="121">
        <v>10000</v>
      </c>
      <c r="DT6" s="122">
        <f>DR6*DS6</f>
        <v>0</v>
      </c>
      <c r="DU6" s="123"/>
      <c r="DV6" s="31"/>
      <c r="DW6" s="17"/>
      <c r="DX6" s="33"/>
      <c r="DY6" s="124">
        <v>1</v>
      </c>
      <c r="DZ6" s="108">
        <v>0</v>
      </c>
      <c r="EA6" s="109">
        <v>0</v>
      </c>
      <c r="EB6" s="111">
        <f>DZ6*EA6</f>
        <v>0</v>
      </c>
      <c r="EC6" s="125" t="s">
        <v>292</v>
      </c>
      <c r="ED6" s="126"/>
      <c r="EE6" s="126"/>
      <c r="EF6" s="126"/>
      <c r="EG6" s="127"/>
      <c r="EH6" s="33"/>
      <c r="EI6" s="17"/>
      <c r="EJ6" s="37"/>
      <c r="EK6" s="119">
        <v>1</v>
      </c>
      <c r="EL6" s="120">
        <v>0</v>
      </c>
      <c r="EM6" s="121">
        <v>0</v>
      </c>
      <c r="EN6" s="128">
        <f>EL6*EM6</f>
        <v>0</v>
      </c>
      <c r="EO6" s="129"/>
      <c r="EP6" s="130"/>
      <c r="EQ6" s="130"/>
      <c r="ER6" s="131"/>
      <c r="ES6" s="37"/>
      <c r="ET6" s="17"/>
      <c r="EU6" s="37"/>
      <c r="EV6" s="119">
        <v>1</v>
      </c>
      <c r="EW6" s="120">
        <v>0</v>
      </c>
      <c r="EX6" s="121">
        <v>0</v>
      </c>
      <c r="EY6" s="128">
        <f>EW6*EX6</f>
        <v>0</v>
      </c>
      <c r="EZ6" s="132"/>
      <c r="FA6" s="133"/>
      <c r="FB6" s="133"/>
      <c r="FC6" s="134"/>
      <c r="FD6" s="37"/>
      <c r="FE6" s="17"/>
      <c r="FF6" s="37"/>
      <c r="FG6" s="119">
        <v>1</v>
      </c>
      <c r="FH6" s="120">
        <v>0</v>
      </c>
      <c r="FI6" s="121">
        <v>0</v>
      </c>
      <c r="FJ6" s="128">
        <f>FH6*FI6</f>
        <v>0</v>
      </c>
      <c r="FK6" s="129"/>
      <c r="FL6" s="130"/>
      <c r="FM6" s="130"/>
      <c r="FN6" s="131"/>
      <c r="FO6" s="37"/>
      <c r="FP6" s="17"/>
      <c r="FQ6" s="37"/>
      <c r="FR6" s="119">
        <v>1</v>
      </c>
      <c r="FS6" s="120">
        <v>0</v>
      </c>
      <c r="FT6" s="121">
        <v>0</v>
      </c>
      <c r="FU6" s="128">
        <f>FS6*FT6</f>
        <v>0</v>
      </c>
      <c r="FV6" s="129"/>
      <c r="FW6" s="130"/>
      <c r="FX6" s="130"/>
      <c r="FY6" s="131"/>
      <c r="FZ6" s="37"/>
      <c r="GA6" s="17"/>
      <c r="GB6" s="17"/>
      <c r="GC6" s="42"/>
      <c r="GD6" s="17" t="s">
        <v>140</v>
      </c>
      <c r="GE6" s="17"/>
      <c r="GF6" s="17"/>
      <c r="GG6" s="17"/>
    </row>
    <row r="7" spans="1:191" x14ac:dyDescent="0.25">
      <c r="A7" s="17"/>
      <c r="B7" s="17"/>
      <c r="C7" s="47" t="s">
        <v>283</v>
      </c>
      <c r="D7" s="49"/>
      <c r="E7" s="49"/>
      <c r="F7" s="49"/>
      <c r="G7" s="50"/>
      <c r="H7" s="17"/>
      <c r="I7" s="19"/>
      <c r="J7" s="17"/>
      <c r="K7" s="20">
        <f t="shared" ref="K7:K11" si="4">K6+1</f>
        <v>2</v>
      </c>
      <c r="L7" s="812">
        <f>L6</f>
        <v>0.33</v>
      </c>
      <c r="M7" s="813"/>
      <c r="N7" s="95">
        <f t="shared" si="0"/>
        <v>0.33</v>
      </c>
      <c r="O7" s="852">
        <f t="shared" si="0"/>
        <v>14000</v>
      </c>
      <c r="P7" s="20"/>
      <c r="Q7" s="17"/>
      <c r="R7" s="19"/>
      <c r="S7" s="17"/>
      <c r="T7" s="47"/>
      <c r="U7" s="49"/>
      <c r="V7" s="49"/>
      <c r="W7" s="49"/>
      <c r="X7" s="49"/>
      <c r="Y7" s="49"/>
      <c r="Z7" s="49"/>
      <c r="AA7" s="49"/>
      <c r="AB7" s="49"/>
      <c r="AC7" s="49"/>
      <c r="AD7" s="49"/>
      <c r="AE7" s="50"/>
      <c r="AF7" s="17"/>
      <c r="AG7" s="47"/>
      <c r="AH7" s="49"/>
      <c r="AI7" s="49"/>
      <c r="AJ7" s="49"/>
      <c r="AK7" s="49"/>
      <c r="AL7" s="49"/>
      <c r="AM7" s="49"/>
      <c r="AN7" s="49"/>
      <c r="AO7" s="49"/>
      <c r="AP7" s="49"/>
      <c r="AQ7" s="50"/>
      <c r="AR7" s="17"/>
      <c r="AS7" s="47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50"/>
      <c r="BE7" s="17"/>
      <c r="BF7" s="19"/>
      <c r="BG7" s="17"/>
      <c r="BH7" s="17"/>
      <c r="BI7" s="20">
        <f>BI6+1</f>
        <v>2</v>
      </c>
      <c r="BJ7" s="135">
        <v>0.105</v>
      </c>
      <c r="BK7" s="103">
        <v>14000</v>
      </c>
      <c r="BL7" s="104">
        <f>(BK7-BK6)*BJ7+BL6</f>
        <v>1470</v>
      </c>
      <c r="BM7" s="99">
        <f>BM6+1</f>
        <v>2</v>
      </c>
      <c r="BN7" s="136">
        <v>0.15</v>
      </c>
      <c r="BO7" s="137">
        <v>60000</v>
      </c>
      <c r="BP7" s="102">
        <f t="shared" si="1"/>
        <v>0.15</v>
      </c>
      <c r="BQ7" s="103">
        <f>IF(BO7=0,BK7,BO7)</f>
        <v>60000</v>
      </c>
      <c r="BR7" s="104">
        <f>(BQ7-BQ6)*BP7+BR6</f>
        <v>4500</v>
      </c>
      <c r="BS7" s="20"/>
      <c r="BT7" s="17"/>
      <c r="BU7" s="99">
        <f>BU6+1</f>
        <v>2</v>
      </c>
      <c r="BV7" s="105"/>
      <c r="BW7" s="135">
        <f t="shared" si="2"/>
        <v>0.105</v>
      </c>
      <c r="BX7" s="103">
        <f t="shared" si="2"/>
        <v>14000</v>
      </c>
      <c r="BY7" s="104">
        <f t="shared" si="2"/>
        <v>1470</v>
      </c>
      <c r="BZ7" s="20"/>
      <c r="CA7" s="17"/>
      <c r="CB7" s="20">
        <f>CB6+1</f>
        <v>2</v>
      </c>
      <c r="CC7" s="135">
        <f t="shared" ref="CC7:CD11" si="5">L7</f>
        <v>0.33</v>
      </c>
      <c r="CD7" s="103">
        <f t="shared" si="5"/>
        <v>0</v>
      </c>
      <c r="CE7" s="102">
        <f t="shared" si="3"/>
        <v>0.33</v>
      </c>
      <c r="CF7" s="106">
        <f>IF(CD7=0,BK7,CD7)</f>
        <v>14000</v>
      </c>
      <c r="CG7" s="104">
        <f>(CF7-CF6)*CE7+CG6</f>
        <v>4620</v>
      </c>
      <c r="CH7" s="20"/>
      <c r="CI7" s="138" t="s">
        <v>85</v>
      </c>
      <c r="CJ7" s="139"/>
      <c r="CK7" s="139"/>
      <c r="CL7" s="140">
        <f>CL4*365.2425/7</f>
        <v>20168.690850000003</v>
      </c>
      <c r="CM7" s="141">
        <f>CM4*365.2425/7</f>
        <v>26302.132611940302</v>
      </c>
      <c r="CN7" s="20"/>
      <c r="CO7" s="17"/>
      <c r="CP7" s="19"/>
      <c r="CQ7" s="17"/>
      <c r="CR7" s="26"/>
      <c r="CS7" s="107">
        <f>CS6+1</f>
        <v>2</v>
      </c>
      <c r="CT7" s="108">
        <v>0.2</v>
      </c>
      <c r="CU7" s="109">
        <v>80000</v>
      </c>
      <c r="CV7" s="142">
        <f>(CU7-CU6)*CT7+CV6</f>
        <v>13000</v>
      </c>
      <c r="CW7" s="26"/>
      <c r="CX7" s="107">
        <f>CX6+1</f>
        <v>2</v>
      </c>
      <c r="CY7" s="108">
        <f>CY6</f>
        <v>0.35</v>
      </c>
      <c r="CZ7" s="109">
        <v>80000</v>
      </c>
      <c r="DA7" s="125">
        <f>(CZ7-CZ6)*CY7+DA6</f>
        <v>28000</v>
      </c>
      <c r="DB7" s="125"/>
      <c r="DC7" s="126"/>
      <c r="DD7" s="126"/>
      <c r="DE7" s="127"/>
      <c r="DF7" s="26"/>
      <c r="DG7" s="17"/>
      <c r="DH7" s="29"/>
      <c r="DI7" s="114">
        <f>DI6+1</f>
        <v>2</v>
      </c>
      <c r="DJ7" s="115">
        <v>0.15</v>
      </c>
      <c r="DK7" s="116">
        <v>60000</v>
      </c>
      <c r="DL7" s="143">
        <f>(DK7-DK6)*DJ7+DL6</f>
        <v>4500</v>
      </c>
      <c r="DM7" s="118"/>
      <c r="DN7" s="29"/>
      <c r="DO7" s="17"/>
      <c r="DP7" s="31"/>
      <c r="DQ7" s="144">
        <f>DQ6+1</f>
        <v>2</v>
      </c>
      <c r="DR7" s="120">
        <v>0.17</v>
      </c>
      <c r="DS7" s="121">
        <v>50000</v>
      </c>
      <c r="DT7" s="122">
        <f>(DS7-DS6)*DR7+DT6</f>
        <v>6800.0000000000009</v>
      </c>
      <c r="DU7" s="123"/>
      <c r="DV7" s="31"/>
      <c r="DW7" s="17"/>
      <c r="DX7" s="33"/>
      <c r="DY7" s="107">
        <f>DY6+1</f>
        <v>2</v>
      </c>
      <c r="DZ7" s="108">
        <v>0.105</v>
      </c>
      <c r="EA7" s="109">
        <v>15600</v>
      </c>
      <c r="EB7" s="125">
        <f>(EA7-EA6)*DZ7+EB6</f>
        <v>1638</v>
      </c>
      <c r="EC7" s="145" t="s">
        <v>293</v>
      </c>
      <c r="ED7" s="126"/>
      <c r="EE7" s="126"/>
      <c r="EF7" s="126"/>
      <c r="EG7" s="127"/>
      <c r="EH7" s="33"/>
      <c r="EI7" s="17"/>
      <c r="EJ7" s="37"/>
      <c r="EK7" s="144">
        <f>EK6+1</f>
        <v>2</v>
      </c>
      <c r="EL7" s="120">
        <v>0.17499999999999999</v>
      </c>
      <c r="EM7" s="121">
        <v>14000</v>
      </c>
      <c r="EN7" s="128">
        <f>(EM7-EM6)*EL7+EN6</f>
        <v>2450</v>
      </c>
      <c r="EO7" s="146" t="s">
        <v>256</v>
      </c>
      <c r="EP7" s="133"/>
      <c r="EQ7" s="133"/>
      <c r="ER7" s="134"/>
      <c r="ES7" s="37"/>
      <c r="ET7" s="17"/>
      <c r="EU7" s="37"/>
      <c r="EV7" s="144">
        <f>EV6+1</f>
        <v>2</v>
      </c>
      <c r="EW7" s="120">
        <v>0.17499999999999999</v>
      </c>
      <c r="EX7" s="121">
        <v>14000</v>
      </c>
      <c r="EY7" s="128">
        <f>(EX7-EX6)*EW7+EY6</f>
        <v>2450</v>
      </c>
      <c r="EZ7" s="146" t="s">
        <v>256</v>
      </c>
      <c r="FA7" s="133"/>
      <c r="FB7" s="133"/>
      <c r="FC7" s="134"/>
      <c r="FD7" s="37"/>
      <c r="FE7" s="17"/>
      <c r="FF7" s="37"/>
      <c r="FG7" s="144">
        <f>FG6+1</f>
        <v>2</v>
      </c>
      <c r="FH7" s="120">
        <v>0.17499999999999999</v>
      </c>
      <c r="FI7" s="121">
        <v>14000</v>
      </c>
      <c r="FJ7" s="128">
        <f>(FI7-FI6)*FH7+FJ6</f>
        <v>2450</v>
      </c>
      <c r="FK7" s="146" t="s">
        <v>256</v>
      </c>
      <c r="FL7" s="133"/>
      <c r="FM7" s="133"/>
      <c r="FN7" s="134"/>
      <c r="FO7" s="37"/>
      <c r="FP7" s="17"/>
      <c r="FQ7" s="37"/>
      <c r="FR7" s="144">
        <f>FR6+1</f>
        <v>2</v>
      </c>
      <c r="FS7" s="120">
        <v>0.17499999999999999</v>
      </c>
      <c r="FT7" s="121">
        <v>14000</v>
      </c>
      <c r="FU7" s="128">
        <f>(FT7-FT6)*FS7+FU6</f>
        <v>2450</v>
      </c>
      <c r="FV7" s="146" t="s">
        <v>256</v>
      </c>
      <c r="FW7" s="133"/>
      <c r="FX7" s="133"/>
      <c r="FY7" s="134"/>
      <c r="FZ7" s="37"/>
      <c r="GA7" s="17"/>
      <c r="GB7" s="17"/>
      <c r="GC7" s="42"/>
      <c r="GD7" s="17"/>
      <c r="GE7" s="17"/>
      <c r="GF7" s="17"/>
      <c r="GG7" s="17"/>
    </row>
    <row r="8" spans="1:191" x14ac:dyDescent="0.25">
      <c r="A8" s="17"/>
      <c r="B8" s="17"/>
      <c r="C8" s="147" t="s">
        <v>144</v>
      </c>
      <c r="D8" s="148"/>
      <c r="E8" s="148"/>
      <c r="F8" s="148"/>
      <c r="G8" s="149"/>
      <c r="H8" s="17"/>
      <c r="I8" s="19"/>
      <c r="J8" s="17"/>
      <c r="K8" s="20">
        <f t="shared" si="4"/>
        <v>3</v>
      </c>
      <c r="L8" s="812">
        <f t="shared" ref="L8:L10" si="6">L7</f>
        <v>0.33</v>
      </c>
      <c r="M8" s="813"/>
      <c r="N8" s="95">
        <f t="shared" si="0"/>
        <v>0.33</v>
      </c>
      <c r="O8" s="852">
        <f t="shared" si="0"/>
        <v>48000</v>
      </c>
      <c r="P8" s="20"/>
      <c r="Q8" s="17"/>
      <c r="R8" s="19"/>
      <c r="S8" s="17"/>
      <c r="T8" s="47"/>
      <c r="U8" s="150" t="s">
        <v>136</v>
      </c>
      <c r="V8" s="150"/>
      <c r="W8" s="150"/>
      <c r="X8" s="49"/>
      <c r="Y8" s="49"/>
      <c r="Z8" s="49"/>
      <c r="AA8" s="49"/>
      <c r="AB8" s="49"/>
      <c r="AC8" s="49"/>
      <c r="AD8" s="49"/>
      <c r="AE8" s="50"/>
      <c r="AF8" s="17"/>
      <c r="AG8" s="47"/>
      <c r="AH8" s="150" t="s">
        <v>136</v>
      </c>
      <c r="AI8" s="150"/>
      <c r="AJ8" s="49"/>
      <c r="AK8" s="49"/>
      <c r="AL8" s="49"/>
      <c r="AM8" s="49"/>
      <c r="AN8" s="49"/>
      <c r="AO8" s="49"/>
      <c r="AP8" s="49"/>
      <c r="AQ8" s="50"/>
      <c r="AR8" s="17"/>
      <c r="AS8" s="47"/>
      <c r="AT8" s="150" t="s">
        <v>136</v>
      </c>
      <c r="AU8" s="150"/>
      <c r="AV8" s="150"/>
      <c r="AW8" s="49"/>
      <c r="AX8" s="49"/>
      <c r="AY8" s="49"/>
      <c r="AZ8" s="49"/>
      <c r="BA8" s="49"/>
      <c r="BB8" s="49"/>
      <c r="BC8" s="49"/>
      <c r="BD8" s="50"/>
      <c r="BE8" s="17"/>
      <c r="BF8" s="19"/>
      <c r="BG8" s="17"/>
      <c r="BH8" s="17"/>
      <c r="BI8" s="20">
        <f t="shared" ref="BI8:BI11" si="7">BI7+1</f>
        <v>3</v>
      </c>
      <c r="BJ8" s="135">
        <v>0.17499999999999999</v>
      </c>
      <c r="BK8" s="103">
        <v>48000</v>
      </c>
      <c r="BL8" s="104">
        <f>(BK8-BK7)*BJ8+BL7</f>
        <v>7420</v>
      </c>
      <c r="BM8" s="99">
        <f t="shared" ref="BM8:BM11" si="8">BM7+1</f>
        <v>3</v>
      </c>
      <c r="BN8" s="136">
        <v>0.33</v>
      </c>
      <c r="BO8" s="137">
        <v>90000</v>
      </c>
      <c r="BP8" s="102">
        <f t="shared" si="1"/>
        <v>0.33</v>
      </c>
      <c r="BQ8" s="103">
        <f>IF(BO8=0,BK8,BO8)</f>
        <v>90000</v>
      </c>
      <c r="BR8" s="104">
        <f>(BQ8-BQ7)*BP8+BR7</f>
        <v>14400</v>
      </c>
      <c r="BS8" s="20"/>
      <c r="BT8" s="17"/>
      <c r="BU8" s="99">
        <f t="shared" ref="BU8:BU11" si="9">BU7+1</f>
        <v>3</v>
      </c>
      <c r="BV8" s="105"/>
      <c r="BW8" s="135">
        <f t="shared" si="2"/>
        <v>0.17499999999999999</v>
      </c>
      <c r="BX8" s="103">
        <f t="shared" si="2"/>
        <v>48000</v>
      </c>
      <c r="BY8" s="104">
        <f t="shared" si="2"/>
        <v>7420</v>
      </c>
      <c r="BZ8" s="20"/>
      <c r="CA8" s="17"/>
      <c r="CB8" s="20">
        <f t="shared" ref="CB8:CB11" si="10">CB7+1</f>
        <v>3</v>
      </c>
      <c r="CC8" s="135">
        <f t="shared" si="5"/>
        <v>0.33</v>
      </c>
      <c r="CD8" s="103">
        <f t="shared" si="5"/>
        <v>0</v>
      </c>
      <c r="CE8" s="102">
        <f t="shared" si="3"/>
        <v>0.33</v>
      </c>
      <c r="CF8" s="106">
        <f>IF(CD8=0,BK8,CD8)</f>
        <v>48000</v>
      </c>
      <c r="CG8" s="104">
        <f>(CF8-CF7)*CE8+CG7</f>
        <v>15840</v>
      </c>
      <c r="CH8" s="20"/>
      <c r="CI8" s="81" t="s">
        <v>86</v>
      </c>
      <c r="CJ8" s="82"/>
      <c r="CK8" s="82"/>
      <c r="CL8" s="141">
        <f>O14</f>
        <v>337.74</v>
      </c>
      <c r="CM8" s="83">
        <f>CL8</f>
        <v>337.74</v>
      </c>
      <c r="CN8" s="20"/>
      <c r="CO8" s="17"/>
      <c r="CP8" s="19"/>
      <c r="CQ8" s="17"/>
      <c r="CR8" s="26"/>
      <c r="CS8" s="107">
        <f t="shared" ref="CS8:CS11" si="11">CS7+1</f>
        <v>3</v>
      </c>
      <c r="CT8" s="108">
        <v>0.35</v>
      </c>
      <c r="CU8" s="109">
        <v>180000</v>
      </c>
      <c r="CV8" s="142">
        <f>(CU8-CU7)*CT8+CV7</f>
        <v>48000</v>
      </c>
      <c r="CW8" s="26"/>
      <c r="CX8" s="107">
        <f t="shared" ref="CX8:CX11" si="12">CX7+1</f>
        <v>3</v>
      </c>
      <c r="CY8" s="108">
        <f t="shared" ref="CY8" si="13">CY7</f>
        <v>0.35</v>
      </c>
      <c r="CZ8" s="109">
        <v>180000</v>
      </c>
      <c r="DA8" s="125">
        <f>(CZ8-CZ7)*CY8+DA7</f>
        <v>63000</v>
      </c>
      <c r="DB8" s="125"/>
      <c r="DC8" s="126"/>
      <c r="DD8" s="126"/>
      <c r="DE8" s="127"/>
      <c r="DF8" s="26"/>
      <c r="DG8" s="17"/>
      <c r="DH8" s="29"/>
      <c r="DI8" s="114">
        <f t="shared" ref="DI8:DI11" si="14">DI7+1</f>
        <v>3</v>
      </c>
      <c r="DJ8" s="115">
        <v>0.33</v>
      </c>
      <c r="DK8" s="116">
        <v>90000</v>
      </c>
      <c r="DL8" s="143">
        <f>(DK8-DK7)*DJ8+DL7</f>
        <v>14400</v>
      </c>
      <c r="DM8" s="118"/>
      <c r="DN8" s="29"/>
      <c r="DO8" s="17"/>
      <c r="DP8" s="31"/>
      <c r="DQ8" s="144">
        <f t="shared" ref="DQ8:DQ11" si="15">DQ7+1</f>
        <v>3</v>
      </c>
      <c r="DR8" s="120">
        <v>0.3</v>
      </c>
      <c r="DS8" s="121">
        <v>75000</v>
      </c>
      <c r="DT8" s="122">
        <f>(DS8-DS7)*DR8+DT7</f>
        <v>14300</v>
      </c>
      <c r="DU8" s="123"/>
      <c r="DV8" s="31"/>
      <c r="DW8" s="17"/>
      <c r="DX8" s="33"/>
      <c r="DY8" s="107">
        <f t="shared" ref="DY8:DY11" si="16">DY7+1</f>
        <v>3</v>
      </c>
      <c r="DZ8" s="108">
        <v>0.17499999999999999</v>
      </c>
      <c r="EA8" s="109">
        <v>53500</v>
      </c>
      <c r="EB8" s="125">
        <f>(EA8-EA7)*DZ8+EB7</f>
        <v>8270.5</v>
      </c>
      <c r="EC8" s="145" t="s">
        <v>294</v>
      </c>
      <c r="ED8" s="126"/>
      <c r="EE8" s="126"/>
      <c r="EF8" s="126"/>
      <c r="EG8" s="127"/>
      <c r="EH8" s="33"/>
      <c r="EI8" s="17"/>
      <c r="EJ8" s="37"/>
      <c r="EK8" s="144">
        <f t="shared" ref="EK8:EK11" si="17">EK7+1</f>
        <v>3</v>
      </c>
      <c r="EL8" s="120">
        <f>EL7</f>
        <v>0.17499999999999999</v>
      </c>
      <c r="EM8" s="121">
        <v>48000</v>
      </c>
      <c r="EN8" s="128">
        <f>(EM8-EM7)*EL8+EN7</f>
        <v>8400</v>
      </c>
      <c r="EO8" s="146" t="s">
        <v>257</v>
      </c>
      <c r="EP8" s="133"/>
      <c r="EQ8" s="133"/>
      <c r="ER8" s="134"/>
      <c r="ES8" s="37"/>
      <c r="ET8" s="17"/>
      <c r="EU8" s="37"/>
      <c r="EV8" s="144">
        <f t="shared" ref="EV8:EV11" si="18">EV7+1</f>
        <v>3</v>
      </c>
      <c r="EW8" s="120">
        <f>EW7</f>
        <v>0.17499999999999999</v>
      </c>
      <c r="EX8" s="121">
        <v>60000</v>
      </c>
      <c r="EY8" s="128">
        <f>(EX8-EX7)*EW8+EY7</f>
        <v>10500</v>
      </c>
      <c r="EZ8" s="146" t="s">
        <v>257</v>
      </c>
      <c r="FA8" s="133"/>
      <c r="FB8" s="133"/>
      <c r="FC8" s="134"/>
      <c r="FD8" s="37"/>
      <c r="FE8" s="17"/>
      <c r="FF8" s="37"/>
      <c r="FG8" s="144">
        <f t="shared" ref="FG8:FG11" si="19">FG7+1</f>
        <v>3</v>
      </c>
      <c r="FH8" s="120">
        <f>FH7</f>
        <v>0.17499999999999999</v>
      </c>
      <c r="FI8" s="121">
        <v>60000</v>
      </c>
      <c r="FJ8" s="128">
        <f>(FI8-FI7)*FH8+FJ7</f>
        <v>10500</v>
      </c>
      <c r="FK8" s="146" t="s">
        <v>257</v>
      </c>
      <c r="FL8" s="133"/>
      <c r="FM8" s="133"/>
      <c r="FN8" s="134"/>
      <c r="FO8" s="37"/>
      <c r="FP8" s="17"/>
      <c r="FQ8" s="37"/>
      <c r="FR8" s="144">
        <f t="shared" ref="FR8:FR11" si="20">FR7+1</f>
        <v>3</v>
      </c>
      <c r="FS8" s="120">
        <f>FS7</f>
        <v>0.17499999999999999</v>
      </c>
      <c r="FT8" s="121">
        <v>60000</v>
      </c>
      <c r="FU8" s="128">
        <f>(FT8-FT7)*FS8+FU7</f>
        <v>10500</v>
      </c>
      <c r="FV8" s="146" t="s">
        <v>257</v>
      </c>
      <c r="FW8" s="133"/>
      <c r="FX8" s="133"/>
      <c r="FY8" s="134"/>
      <c r="FZ8" s="37"/>
      <c r="GA8" s="17"/>
      <c r="GB8" s="17"/>
      <c r="GC8" s="42" t="s">
        <v>36</v>
      </c>
      <c r="GD8" s="151"/>
      <c r="GE8" s="17"/>
      <c r="GF8" s="17"/>
      <c r="GG8" s="17"/>
    </row>
    <row r="9" spans="1:191" x14ac:dyDescent="0.25">
      <c r="A9" s="17"/>
      <c r="B9" s="17"/>
      <c r="C9" s="17"/>
      <c r="D9" s="17"/>
      <c r="E9" s="17"/>
      <c r="F9" s="17"/>
      <c r="G9" s="17"/>
      <c r="H9" s="17"/>
      <c r="I9" s="19"/>
      <c r="J9" s="17"/>
      <c r="K9" s="20">
        <f t="shared" si="4"/>
        <v>4</v>
      </c>
      <c r="L9" s="812">
        <f t="shared" si="6"/>
        <v>0.33</v>
      </c>
      <c r="M9" s="813"/>
      <c r="N9" s="95">
        <f t="shared" si="0"/>
        <v>0.33</v>
      </c>
      <c r="O9" s="852">
        <f t="shared" si="0"/>
        <v>70000</v>
      </c>
      <c r="P9" s="20"/>
      <c r="Q9" s="17"/>
      <c r="R9" s="19"/>
      <c r="S9" s="17"/>
      <c r="T9" s="47"/>
      <c r="U9" s="49" t="s">
        <v>228</v>
      </c>
      <c r="V9" s="49"/>
      <c r="W9" s="49"/>
      <c r="X9" s="49"/>
      <c r="Y9" s="49"/>
      <c r="Z9" s="49"/>
      <c r="AA9" s="49"/>
      <c r="AB9" s="49"/>
      <c r="AC9" s="49"/>
      <c r="AD9" s="49"/>
      <c r="AE9" s="50"/>
      <c r="AF9" s="17"/>
      <c r="AG9" s="47"/>
      <c r="AH9" s="49" t="s">
        <v>229</v>
      </c>
      <c r="AI9" s="49"/>
      <c r="AJ9" s="49"/>
      <c r="AK9" s="49"/>
      <c r="AL9" s="49"/>
      <c r="AM9" s="49"/>
      <c r="AN9" s="49"/>
      <c r="AO9" s="49"/>
      <c r="AP9" s="49"/>
      <c r="AQ9" s="50"/>
      <c r="AR9" s="17"/>
      <c r="AS9" s="47"/>
      <c r="AT9" s="49" t="s">
        <v>228</v>
      </c>
      <c r="AU9" s="49"/>
      <c r="AV9" s="49"/>
      <c r="AW9" s="49"/>
      <c r="AX9" s="49"/>
      <c r="AY9" s="49"/>
      <c r="AZ9" s="49"/>
      <c r="BA9" s="49"/>
      <c r="BB9" s="49"/>
      <c r="BC9" s="49"/>
      <c r="BD9" s="50"/>
      <c r="BE9" s="17"/>
      <c r="BF9" s="19"/>
      <c r="BG9" s="17"/>
      <c r="BH9" s="17"/>
      <c r="BI9" s="20">
        <f t="shared" si="7"/>
        <v>4</v>
      </c>
      <c r="BJ9" s="135">
        <v>0.3</v>
      </c>
      <c r="BK9" s="103">
        <v>70000</v>
      </c>
      <c r="BL9" s="104">
        <f>(BK9-BK8)*BJ9+BL8</f>
        <v>14020</v>
      </c>
      <c r="BM9" s="99">
        <f t="shared" si="8"/>
        <v>4</v>
      </c>
      <c r="BN9" s="136">
        <v>0.39</v>
      </c>
      <c r="BO9" s="137">
        <v>180000</v>
      </c>
      <c r="BP9" s="102">
        <f t="shared" si="1"/>
        <v>0.39</v>
      </c>
      <c r="BQ9" s="103">
        <f>IF(BO9=0,BK9,BO9)</f>
        <v>180000</v>
      </c>
      <c r="BR9" s="104">
        <f>(BQ9-BQ8)*BP9+BR8</f>
        <v>49500</v>
      </c>
      <c r="BS9" s="20"/>
      <c r="BT9" s="17"/>
      <c r="BU9" s="99">
        <f t="shared" si="9"/>
        <v>4</v>
      </c>
      <c r="BV9" s="56" t="s">
        <v>53</v>
      </c>
      <c r="BW9" s="135">
        <f t="shared" si="2"/>
        <v>0.3</v>
      </c>
      <c r="BX9" s="103">
        <f t="shared" si="2"/>
        <v>70000</v>
      </c>
      <c r="BY9" s="104">
        <f t="shared" si="2"/>
        <v>14020</v>
      </c>
      <c r="BZ9" s="20"/>
      <c r="CA9" s="17"/>
      <c r="CB9" s="20">
        <f t="shared" si="10"/>
        <v>4</v>
      </c>
      <c r="CC9" s="135">
        <f t="shared" si="5"/>
        <v>0.33</v>
      </c>
      <c r="CD9" s="103">
        <f t="shared" si="5"/>
        <v>0</v>
      </c>
      <c r="CE9" s="102">
        <f t="shared" si="3"/>
        <v>0.33</v>
      </c>
      <c r="CF9" s="106">
        <f>IF(CD9=0,BK9,CD9)</f>
        <v>70000</v>
      </c>
      <c r="CG9" s="104">
        <f>(CF9-CF8)*CE9+CG8</f>
        <v>23100</v>
      </c>
      <c r="CH9" s="20"/>
      <c r="CI9" s="81" t="s">
        <v>87</v>
      </c>
      <c r="CJ9" s="82"/>
      <c r="CK9" s="82"/>
      <c r="CL9" s="83">
        <f>CL8*2</f>
        <v>675.48</v>
      </c>
      <c r="CM9" s="83">
        <f>CM8*2</f>
        <v>675.48</v>
      </c>
      <c r="CN9" s="20"/>
      <c r="CO9" s="17"/>
      <c r="CP9" s="19"/>
      <c r="CQ9" s="17"/>
      <c r="CR9" s="26"/>
      <c r="CS9" s="107">
        <f t="shared" si="11"/>
        <v>4</v>
      </c>
      <c r="CT9" s="108">
        <v>0.42</v>
      </c>
      <c r="CU9" s="109">
        <v>250000</v>
      </c>
      <c r="CV9" s="142">
        <f>(CU9-CU8)*CT9+CV8</f>
        <v>77400</v>
      </c>
      <c r="CW9" s="26"/>
      <c r="CX9" s="107">
        <f t="shared" si="12"/>
        <v>4</v>
      </c>
      <c r="CY9" s="108">
        <v>0.35</v>
      </c>
      <c r="CZ9" s="109">
        <v>250000</v>
      </c>
      <c r="DA9" s="125">
        <f>(CZ9-CZ8)*CY9+DA8</f>
        <v>87500</v>
      </c>
      <c r="DB9" s="125"/>
      <c r="DC9" s="126"/>
      <c r="DD9" s="126"/>
      <c r="DE9" s="127"/>
      <c r="DF9" s="26"/>
      <c r="DG9" s="17"/>
      <c r="DH9" s="29"/>
      <c r="DI9" s="114">
        <f t="shared" si="14"/>
        <v>4</v>
      </c>
      <c r="DJ9" s="115">
        <v>0.39</v>
      </c>
      <c r="DK9" s="116">
        <v>180000</v>
      </c>
      <c r="DL9" s="143">
        <f>(DK9-DK8)*DJ9+DL8</f>
        <v>49500</v>
      </c>
      <c r="DM9" s="118"/>
      <c r="DN9" s="29"/>
      <c r="DO9" s="17"/>
      <c r="DP9" s="31"/>
      <c r="DQ9" s="144">
        <f t="shared" si="15"/>
        <v>4</v>
      </c>
      <c r="DR9" s="120">
        <v>0.35</v>
      </c>
      <c r="DS9" s="121">
        <v>120000</v>
      </c>
      <c r="DT9" s="122">
        <f>(DS9-DS8)*DR9+DT8</f>
        <v>30050</v>
      </c>
      <c r="DU9" s="123"/>
      <c r="DV9" s="31"/>
      <c r="DW9" s="17"/>
      <c r="DX9" s="33"/>
      <c r="DY9" s="107">
        <f t="shared" si="16"/>
        <v>4</v>
      </c>
      <c r="DZ9" s="108">
        <v>0.3</v>
      </c>
      <c r="EA9" s="109">
        <v>78100</v>
      </c>
      <c r="EB9" s="125">
        <f>(EA9-EA8)*DZ9+EB8</f>
        <v>15650.5</v>
      </c>
      <c r="EC9" s="145" t="s">
        <v>259</v>
      </c>
      <c r="ED9" s="126"/>
      <c r="EE9" s="126"/>
      <c r="EF9" s="126"/>
      <c r="EG9" s="127"/>
      <c r="EH9" s="33"/>
      <c r="EI9" s="17"/>
      <c r="EJ9" s="37"/>
      <c r="EK9" s="144">
        <f t="shared" si="17"/>
        <v>4</v>
      </c>
      <c r="EL9" s="120">
        <f>EL8</f>
        <v>0.17499999999999999</v>
      </c>
      <c r="EM9" s="121">
        <v>70000</v>
      </c>
      <c r="EN9" s="128">
        <f>(EM9-EM8)*EL9+EN8</f>
        <v>12250</v>
      </c>
      <c r="EO9" s="146" t="s">
        <v>258</v>
      </c>
      <c r="EP9" s="133"/>
      <c r="EQ9" s="133"/>
      <c r="ER9" s="134"/>
      <c r="ES9" s="37"/>
      <c r="ET9" s="17"/>
      <c r="EU9" s="37"/>
      <c r="EV9" s="144">
        <f t="shared" si="18"/>
        <v>4</v>
      </c>
      <c r="EW9" s="120">
        <v>0.3</v>
      </c>
      <c r="EX9" s="121">
        <v>70000</v>
      </c>
      <c r="EY9" s="128">
        <f>(EX9-EX8)*EW9+EY8</f>
        <v>13500</v>
      </c>
      <c r="EZ9" s="146" t="s">
        <v>258</v>
      </c>
      <c r="FA9" s="133"/>
      <c r="FB9" s="133"/>
      <c r="FC9" s="134"/>
      <c r="FD9" s="37"/>
      <c r="FE9" s="17"/>
      <c r="FF9" s="37"/>
      <c r="FG9" s="144">
        <f t="shared" si="19"/>
        <v>4</v>
      </c>
      <c r="FH9" s="120">
        <v>0.3</v>
      </c>
      <c r="FI9" s="121">
        <v>70000</v>
      </c>
      <c r="FJ9" s="128">
        <f>(FI9-FI8)*FH9+FJ8</f>
        <v>13500</v>
      </c>
      <c r="FK9" s="146" t="s">
        <v>258</v>
      </c>
      <c r="FL9" s="133"/>
      <c r="FM9" s="133"/>
      <c r="FN9" s="134"/>
      <c r="FO9" s="37"/>
      <c r="FP9" s="17"/>
      <c r="FQ9" s="37"/>
      <c r="FR9" s="144">
        <f t="shared" si="20"/>
        <v>4</v>
      </c>
      <c r="FS9" s="120">
        <v>0.3</v>
      </c>
      <c r="FT9" s="121">
        <v>70000</v>
      </c>
      <c r="FU9" s="128">
        <f>(FT9-FT8)*FS9+FU8</f>
        <v>13500</v>
      </c>
      <c r="FV9" s="146" t="s">
        <v>258</v>
      </c>
      <c r="FW9" s="133"/>
      <c r="FX9" s="133"/>
      <c r="FY9" s="134"/>
      <c r="FZ9" s="37"/>
      <c r="GA9" s="17"/>
      <c r="GB9" s="17"/>
      <c r="GC9" s="152" t="s">
        <v>40</v>
      </c>
      <c r="GD9" s="17" t="s">
        <v>38</v>
      </c>
      <c r="GE9" s="17"/>
      <c r="GF9" s="17"/>
      <c r="GG9" s="17"/>
    </row>
    <row r="10" spans="1:191" x14ac:dyDescent="0.25">
      <c r="A10" s="17"/>
      <c r="B10" s="153" t="s">
        <v>53</v>
      </c>
      <c r="C10" s="154" t="s">
        <v>135</v>
      </c>
      <c r="D10" s="24"/>
      <c r="E10" s="24"/>
      <c r="F10" s="24"/>
      <c r="G10" s="25"/>
      <c r="H10" s="17"/>
      <c r="I10" s="19"/>
      <c r="J10" s="17"/>
      <c r="K10" s="20">
        <f t="shared" si="4"/>
        <v>5</v>
      </c>
      <c r="L10" s="812">
        <f t="shared" si="6"/>
        <v>0.33</v>
      </c>
      <c r="M10" s="814"/>
      <c r="N10" s="95">
        <f t="shared" si="0"/>
        <v>0.33</v>
      </c>
      <c r="O10" s="852">
        <f t="shared" si="0"/>
        <v>180000</v>
      </c>
      <c r="P10" s="20"/>
      <c r="Q10" s="17"/>
      <c r="R10" s="19"/>
      <c r="S10" s="17"/>
      <c r="T10" s="47"/>
      <c r="U10" s="49" t="s">
        <v>212</v>
      </c>
      <c r="V10" s="49"/>
      <c r="W10" s="49"/>
      <c r="X10" s="49"/>
      <c r="Y10" s="49"/>
      <c r="Z10" s="49"/>
      <c r="AA10" s="49"/>
      <c r="AB10" s="49"/>
      <c r="AC10" s="49" t="s">
        <v>270</v>
      </c>
      <c r="AD10" s="49"/>
      <c r="AE10" s="50"/>
      <c r="AF10" s="17"/>
      <c r="AG10" s="147"/>
      <c r="AH10" s="49" t="s">
        <v>212</v>
      </c>
      <c r="AI10" s="148"/>
      <c r="AJ10" s="148"/>
      <c r="AK10" s="148"/>
      <c r="AL10" s="148"/>
      <c r="AM10" s="148"/>
      <c r="AN10" s="148"/>
      <c r="AO10" s="809" t="s">
        <v>270</v>
      </c>
      <c r="AP10" s="148"/>
      <c r="AQ10" s="149"/>
      <c r="AR10" s="17"/>
      <c r="AS10" s="147"/>
      <c r="AT10" s="49" t="s">
        <v>212</v>
      </c>
      <c r="AU10" s="148"/>
      <c r="AV10" s="148"/>
      <c r="AW10" s="148"/>
      <c r="AX10" s="148"/>
      <c r="AY10" s="148"/>
      <c r="AZ10" s="148"/>
      <c r="BA10" s="148"/>
      <c r="BB10" s="148" t="str">
        <f>AC10</f>
        <v xml:space="preserve"> ACT from 230921</v>
      </c>
      <c r="BC10" s="148"/>
      <c r="BD10" s="149"/>
      <c r="BE10" s="17"/>
      <c r="BF10" s="19"/>
      <c r="BG10" s="17"/>
      <c r="BH10" s="17"/>
      <c r="BI10" s="20">
        <f t="shared" si="7"/>
        <v>5</v>
      </c>
      <c r="BJ10" s="135">
        <v>0.33</v>
      </c>
      <c r="BK10" s="103">
        <v>180000</v>
      </c>
      <c r="BL10" s="104">
        <f>(BK10-BK9)*BJ10+BL9</f>
        <v>50320</v>
      </c>
      <c r="BM10" s="99">
        <f t="shared" si="8"/>
        <v>5</v>
      </c>
      <c r="BN10" s="136">
        <v>0.42</v>
      </c>
      <c r="BO10" s="137">
        <v>300000</v>
      </c>
      <c r="BP10" s="102">
        <f t="shared" si="1"/>
        <v>0.42</v>
      </c>
      <c r="BQ10" s="103">
        <f>IF(BO10=0,BK10,BO10)</f>
        <v>300000</v>
      </c>
      <c r="BR10" s="104">
        <f>(BQ10-BQ9)*BP10+BR9</f>
        <v>99900</v>
      </c>
      <c r="BS10" s="20"/>
      <c r="BT10" s="17"/>
      <c r="BU10" s="99">
        <f t="shared" si="9"/>
        <v>5</v>
      </c>
      <c r="BV10" s="56" t="s">
        <v>109</v>
      </c>
      <c r="BW10" s="135">
        <f t="shared" si="2"/>
        <v>0.33</v>
      </c>
      <c r="BX10" s="103">
        <f t="shared" si="2"/>
        <v>180000</v>
      </c>
      <c r="BY10" s="104">
        <f t="shared" si="2"/>
        <v>50320</v>
      </c>
      <c r="BZ10" s="20"/>
      <c r="CA10" s="17"/>
      <c r="CB10" s="20">
        <f t="shared" si="10"/>
        <v>5</v>
      </c>
      <c r="CC10" s="135">
        <f t="shared" si="5"/>
        <v>0.33</v>
      </c>
      <c r="CD10" s="103">
        <f t="shared" si="5"/>
        <v>0</v>
      </c>
      <c r="CE10" s="102">
        <f t="shared" si="3"/>
        <v>0.33</v>
      </c>
      <c r="CF10" s="106">
        <f>IF(CD10=0,BK10,CD10)</f>
        <v>180000</v>
      </c>
      <c r="CG10" s="104">
        <f>(CF10-CF9)*CE10+CG9</f>
        <v>59400</v>
      </c>
      <c r="CH10" s="20"/>
      <c r="CI10" s="81" t="s">
        <v>88</v>
      </c>
      <c r="CJ10" s="82"/>
      <c r="CK10" s="82"/>
      <c r="CL10" s="83">
        <f>CL11/12</f>
        <v>1468.5357375000001</v>
      </c>
      <c r="CM10" s="83">
        <f>CM11/12</f>
        <v>1468.5357375000001</v>
      </c>
      <c r="CN10" s="20"/>
      <c r="CO10" s="17"/>
      <c r="CP10" s="19"/>
      <c r="CQ10" s="17"/>
      <c r="CR10" s="26"/>
      <c r="CS10" s="107">
        <f t="shared" si="11"/>
        <v>5</v>
      </c>
      <c r="CT10" s="108">
        <v>0.45</v>
      </c>
      <c r="CU10" s="109">
        <v>500000</v>
      </c>
      <c r="CV10" s="142">
        <f>(CU10-CU9)*CT10+CV9</f>
        <v>189900</v>
      </c>
      <c r="CW10" s="26"/>
      <c r="CX10" s="107">
        <f t="shared" si="12"/>
        <v>5</v>
      </c>
      <c r="CY10" s="108">
        <f>CY9</f>
        <v>0.35</v>
      </c>
      <c r="CZ10" s="109">
        <v>500000</v>
      </c>
      <c r="DA10" s="125">
        <f>(CZ10-CZ9)*CY10+DA9</f>
        <v>175000</v>
      </c>
      <c r="DB10" s="125"/>
      <c r="DC10" s="126"/>
      <c r="DD10" s="126"/>
      <c r="DE10" s="127"/>
      <c r="DF10" s="26"/>
      <c r="DG10" s="17"/>
      <c r="DH10" s="29"/>
      <c r="DI10" s="114">
        <f t="shared" si="14"/>
        <v>5</v>
      </c>
      <c r="DJ10" s="115">
        <v>0.42</v>
      </c>
      <c r="DK10" s="116">
        <v>300000</v>
      </c>
      <c r="DL10" s="143">
        <f>(DK10-DK9)*DJ10+DL9</f>
        <v>99900</v>
      </c>
      <c r="DM10" s="118"/>
      <c r="DN10" s="29"/>
      <c r="DO10" s="17"/>
      <c r="DP10" s="31"/>
      <c r="DQ10" s="144">
        <f t="shared" si="15"/>
        <v>5</v>
      </c>
      <c r="DR10" s="120">
        <v>0.39</v>
      </c>
      <c r="DS10" s="121">
        <v>180000</v>
      </c>
      <c r="DT10" s="122">
        <f>(DS10-DS9)*DR10+DT9</f>
        <v>53450</v>
      </c>
      <c r="DU10" s="123"/>
      <c r="DV10" s="31"/>
      <c r="DW10" s="17"/>
      <c r="DX10" s="33"/>
      <c r="DY10" s="107">
        <f t="shared" si="16"/>
        <v>5</v>
      </c>
      <c r="DZ10" s="108">
        <v>0.33</v>
      </c>
      <c r="EA10" s="109">
        <v>180000</v>
      </c>
      <c r="EB10" s="125">
        <f>(EA10-EA9)*DZ10+EB9</f>
        <v>49277.5</v>
      </c>
      <c r="EC10" s="145" t="s">
        <v>260</v>
      </c>
      <c r="ED10" s="126"/>
      <c r="EE10" s="126"/>
      <c r="EF10" s="126"/>
      <c r="EG10" s="127"/>
      <c r="EH10" s="33"/>
      <c r="EI10" s="17"/>
      <c r="EJ10" s="37"/>
      <c r="EK10" s="144">
        <f t="shared" si="17"/>
        <v>5</v>
      </c>
      <c r="EL10" s="120">
        <v>0.28000000000000003</v>
      </c>
      <c r="EM10" s="121">
        <v>180000</v>
      </c>
      <c r="EN10" s="128">
        <f>(EM10-EM9)*EL10+EN9</f>
        <v>43050</v>
      </c>
      <c r="EO10" s="146"/>
      <c r="EP10" s="133"/>
      <c r="EQ10" s="133"/>
      <c r="ER10" s="134"/>
      <c r="ES10" s="37"/>
      <c r="ET10" s="17"/>
      <c r="EU10" s="37"/>
      <c r="EV10" s="144">
        <f t="shared" si="18"/>
        <v>5</v>
      </c>
      <c r="EW10" s="120">
        <v>0.33</v>
      </c>
      <c r="EX10" s="121">
        <v>180000</v>
      </c>
      <c r="EY10" s="128">
        <f>(EX10-EX9)*EW10+EY9</f>
        <v>49800</v>
      </c>
      <c r="EZ10" s="146"/>
      <c r="FA10" s="133"/>
      <c r="FB10" s="133"/>
      <c r="FC10" s="134"/>
      <c r="FD10" s="37"/>
      <c r="FE10" s="17"/>
      <c r="FF10" s="37"/>
      <c r="FG10" s="144">
        <f t="shared" si="19"/>
        <v>5</v>
      </c>
      <c r="FH10" s="120">
        <v>0.3</v>
      </c>
      <c r="FI10" s="121">
        <v>180000</v>
      </c>
      <c r="FJ10" s="128">
        <f>(FI10-FI9)*FH10+FJ9</f>
        <v>46500</v>
      </c>
      <c r="FK10" s="146"/>
      <c r="FL10" s="133"/>
      <c r="FM10" s="133"/>
      <c r="FN10" s="134"/>
      <c r="FO10" s="37"/>
      <c r="FP10" s="17"/>
      <c r="FQ10" s="37"/>
      <c r="FR10" s="144">
        <f t="shared" si="20"/>
        <v>5</v>
      </c>
      <c r="FS10" s="120">
        <v>0.3</v>
      </c>
      <c r="FT10" s="121">
        <v>180000</v>
      </c>
      <c r="FU10" s="128">
        <f>(FT10-FT9)*FS10+FU9</f>
        <v>46500</v>
      </c>
      <c r="FV10" s="146"/>
      <c r="FW10" s="133"/>
      <c r="FX10" s="133"/>
      <c r="FY10" s="134"/>
      <c r="FZ10" s="37"/>
      <c r="GA10" s="17"/>
      <c r="GB10" s="17"/>
      <c r="GC10" s="155"/>
      <c r="GD10" s="17" t="s">
        <v>237</v>
      </c>
      <c r="GE10" s="17"/>
      <c r="GF10" s="17"/>
      <c r="GG10" s="17"/>
    </row>
    <row r="11" spans="1:191" ht="15" customHeight="1" thickBot="1" x14ac:dyDescent="0.3">
      <c r="A11" s="17"/>
      <c r="B11" s="156" t="s">
        <v>172</v>
      </c>
      <c r="C11" s="49" t="s">
        <v>142</v>
      </c>
      <c r="D11" s="49"/>
      <c r="E11" s="49"/>
      <c r="F11" s="49"/>
      <c r="G11" s="50"/>
      <c r="H11" s="17"/>
      <c r="I11" s="19"/>
      <c r="J11" s="17"/>
      <c r="K11" s="20">
        <f t="shared" si="4"/>
        <v>6</v>
      </c>
      <c r="L11" s="815">
        <v>0.39</v>
      </c>
      <c r="M11" s="835" t="s">
        <v>309</v>
      </c>
      <c r="N11" s="157">
        <f t="shared" si="0"/>
        <v>0.39</v>
      </c>
      <c r="O11" s="853" t="s">
        <v>317</v>
      </c>
      <c r="P11" s="20"/>
      <c r="Q11" s="17"/>
      <c r="R11" s="19"/>
      <c r="S11" s="17"/>
      <c r="T11" s="158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60"/>
      <c r="AF11" s="17"/>
      <c r="AG11" s="158"/>
      <c r="AH11" s="159"/>
      <c r="AI11" s="159"/>
      <c r="AJ11" s="159"/>
      <c r="AK11" s="159"/>
      <c r="AL11" s="159"/>
      <c r="AM11" s="159"/>
      <c r="AN11" s="159"/>
      <c r="AO11" s="159"/>
      <c r="AP11" s="159"/>
      <c r="AQ11" s="160"/>
      <c r="AR11" s="17"/>
      <c r="AS11" s="158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60"/>
      <c r="BE11" s="17"/>
      <c r="BF11" s="19"/>
      <c r="BG11" s="17"/>
      <c r="BH11" s="17"/>
      <c r="BI11" s="20">
        <f t="shared" si="7"/>
        <v>6</v>
      </c>
      <c r="BJ11" s="161">
        <v>0.39</v>
      </c>
      <c r="BK11" s="848" t="s">
        <v>309</v>
      </c>
      <c r="BL11" s="849" t="s">
        <v>309</v>
      </c>
      <c r="BM11" s="99">
        <f t="shared" si="8"/>
        <v>6</v>
      </c>
      <c r="BN11" s="162">
        <v>0.48</v>
      </c>
      <c r="BO11" s="838" t="s">
        <v>309</v>
      </c>
      <c r="BP11" s="163">
        <f t="shared" si="1"/>
        <v>0.48</v>
      </c>
      <c r="BQ11" s="848" t="s">
        <v>309</v>
      </c>
      <c r="BR11" s="849" t="s">
        <v>309</v>
      </c>
      <c r="BS11" s="20"/>
      <c r="BT11" s="17"/>
      <c r="BU11" s="99">
        <f t="shared" si="9"/>
        <v>6</v>
      </c>
      <c r="BV11" s="105"/>
      <c r="BW11" s="161">
        <f t="shared" si="2"/>
        <v>0.39</v>
      </c>
      <c r="BX11" s="848" t="s">
        <v>309</v>
      </c>
      <c r="BY11" s="849" t="s">
        <v>309</v>
      </c>
      <c r="BZ11" s="20"/>
      <c r="CA11" s="17"/>
      <c r="CB11" s="20">
        <f t="shared" si="10"/>
        <v>6</v>
      </c>
      <c r="CC11" s="161">
        <f t="shared" si="5"/>
        <v>0.39</v>
      </c>
      <c r="CD11" s="850" t="s">
        <v>309</v>
      </c>
      <c r="CE11" s="163">
        <f t="shared" si="3"/>
        <v>0.39</v>
      </c>
      <c r="CF11" s="848" t="s">
        <v>309</v>
      </c>
      <c r="CG11" s="849" t="s">
        <v>309</v>
      </c>
      <c r="CH11" s="20"/>
      <c r="CI11" s="138" t="s">
        <v>89</v>
      </c>
      <c r="CJ11" s="139"/>
      <c r="CK11" s="139"/>
      <c r="CL11" s="140">
        <f>CL8*365.2425/7</f>
        <v>17622.42885</v>
      </c>
      <c r="CM11" s="83">
        <f>CM8*365.2425/7</f>
        <v>17622.42885</v>
      </c>
      <c r="CN11" s="20"/>
      <c r="CO11" s="17"/>
      <c r="CP11" s="19"/>
      <c r="CQ11" s="17"/>
      <c r="CR11" s="26"/>
      <c r="CS11" s="164">
        <f t="shared" si="11"/>
        <v>6</v>
      </c>
      <c r="CT11" s="165">
        <v>0.45</v>
      </c>
      <c r="CU11" s="844" t="s">
        <v>309</v>
      </c>
      <c r="CV11" s="845" t="s">
        <v>309</v>
      </c>
      <c r="CW11" s="26"/>
      <c r="CX11" s="164">
        <f t="shared" si="12"/>
        <v>6</v>
      </c>
      <c r="CY11" s="166">
        <f>CY10</f>
        <v>0.35</v>
      </c>
      <c r="CZ11" s="844" t="s">
        <v>309</v>
      </c>
      <c r="DA11" s="845" t="s">
        <v>309</v>
      </c>
      <c r="DB11" s="167"/>
      <c r="DC11" s="168"/>
      <c r="DD11" s="168"/>
      <c r="DE11" s="169"/>
      <c r="DF11" s="26"/>
      <c r="DG11" s="17"/>
      <c r="DH11" s="29"/>
      <c r="DI11" s="170">
        <f t="shared" si="14"/>
        <v>6</v>
      </c>
      <c r="DJ11" s="171">
        <v>0.48</v>
      </c>
      <c r="DK11" s="854" t="s">
        <v>309</v>
      </c>
      <c r="DL11" s="855" t="s">
        <v>309</v>
      </c>
      <c r="DM11" s="118"/>
      <c r="DN11" s="29"/>
      <c r="DO11" s="17"/>
      <c r="DP11" s="31"/>
      <c r="DQ11" s="172">
        <f t="shared" si="15"/>
        <v>6</v>
      </c>
      <c r="DR11" s="173">
        <v>0.45</v>
      </c>
      <c r="DS11" s="839" t="s">
        <v>309</v>
      </c>
      <c r="DT11" s="840" t="s">
        <v>309</v>
      </c>
      <c r="DU11" s="174"/>
      <c r="DV11" s="31"/>
      <c r="DW11" s="17"/>
      <c r="DX11" s="33"/>
      <c r="DY11" s="164">
        <f t="shared" si="16"/>
        <v>6</v>
      </c>
      <c r="DZ11" s="165">
        <v>0.39</v>
      </c>
      <c r="EA11" s="842" t="s">
        <v>309</v>
      </c>
      <c r="EB11" s="843" t="s">
        <v>309</v>
      </c>
      <c r="EC11" s="175"/>
      <c r="ED11" s="176" t="s">
        <v>265</v>
      </c>
      <c r="EE11" s="177">
        <v>520</v>
      </c>
      <c r="EF11" s="168"/>
      <c r="EG11" s="169"/>
      <c r="EH11" s="33"/>
      <c r="EI11" s="17"/>
      <c r="EJ11" s="37"/>
      <c r="EK11" s="172">
        <f t="shared" si="17"/>
        <v>6</v>
      </c>
      <c r="EL11" s="173">
        <f>EL10</f>
        <v>0.28000000000000003</v>
      </c>
      <c r="EM11" s="839" t="s">
        <v>309</v>
      </c>
      <c r="EN11" s="846" t="s">
        <v>309</v>
      </c>
      <c r="EO11" s="178" t="s">
        <v>265</v>
      </c>
      <c r="EP11" s="179">
        <v>800</v>
      </c>
      <c r="EQ11" s="180"/>
      <c r="ER11" s="181"/>
      <c r="ES11" s="37"/>
      <c r="ET11" s="17"/>
      <c r="EU11" s="37"/>
      <c r="EV11" s="172">
        <f t="shared" si="18"/>
        <v>6</v>
      </c>
      <c r="EW11" s="173">
        <v>0.39</v>
      </c>
      <c r="EX11" s="839" t="s">
        <v>309</v>
      </c>
      <c r="EY11" s="846" t="s">
        <v>309</v>
      </c>
      <c r="EZ11" s="178" t="s">
        <v>265</v>
      </c>
      <c r="FA11" s="182">
        <v>800</v>
      </c>
      <c r="FB11" s="180"/>
      <c r="FC11" s="181"/>
      <c r="FD11" s="37"/>
      <c r="FE11" s="17"/>
      <c r="FF11" s="37"/>
      <c r="FG11" s="172">
        <f t="shared" si="19"/>
        <v>6</v>
      </c>
      <c r="FH11" s="173">
        <v>0.39</v>
      </c>
      <c r="FI11" s="839" t="s">
        <v>309</v>
      </c>
      <c r="FJ11" s="846" t="s">
        <v>309</v>
      </c>
      <c r="FK11" s="178" t="s">
        <v>265</v>
      </c>
      <c r="FL11" s="182">
        <v>800</v>
      </c>
      <c r="FM11" s="180"/>
      <c r="FN11" s="181"/>
      <c r="FO11" s="37"/>
      <c r="FP11" s="17"/>
      <c r="FQ11" s="37"/>
      <c r="FR11" s="172">
        <f t="shared" si="20"/>
        <v>6</v>
      </c>
      <c r="FS11" s="173">
        <v>0.33</v>
      </c>
      <c r="FT11" s="839" t="s">
        <v>309</v>
      </c>
      <c r="FU11" s="846" t="s">
        <v>309</v>
      </c>
      <c r="FV11" s="178" t="s">
        <v>265</v>
      </c>
      <c r="FW11" s="182">
        <v>800</v>
      </c>
      <c r="FX11" s="180"/>
      <c r="FY11" s="181"/>
      <c r="FZ11" s="37"/>
      <c r="GA11" s="17"/>
      <c r="GB11" s="17"/>
      <c r="GC11" s="17"/>
      <c r="GD11" s="17"/>
      <c r="GE11" s="17"/>
      <c r="GF11" s="17"/>
      <c r="GG11" s="17"/>
    </row>
    <row r="12" spans="1:191" ht="15" customHeight="1" thickTop="1" x14ac:dyDescent="0.25">
      <c r="A12" s="17"/>
      <c r="B12" s="156" t="s">
        <v>173</v>
      </c>
      <c r="C12" s="49" t="s">
        <v>143</v>
      </c>
      <c r="D12" s="49"/>
      <c r="E12" s="49"/>
      <c r="F12" s="49"/>
      <c r="G12" s="50"/>
      <c r="H12" s="17"/>
      <c r="I12" s="19"/>
      <c r="J12" s="17"/>
      <c r="K12" s="20"/>
      <c r="L12" s="45" t="s">
        <v>311</v>
      </c>
      <c r="M12" s="183"/>
      <c r="N12" s="183"/>
      <c r="O12" s="836" t="s">
        <v>310</v>
      </c>
      <c r="P12" s="20"/>
      <c r="Q12" s="17"/>
      <c r="R12" s="19"/>
      <c r="S12" s="17"/>
      <c r="T12" s="185"/>
      <c r="U12" s="186" t="s">
        <v>12</v>
      </c>
      <c r="V12" s="187"/>
      <c r="W12" s="188" t="s">
        <v>223</v>
      </c>
      <c r="X12" s="188"/>
      <c r="Y12" s="188"/>
      <c r="Z12" s="189"/>
      <c r="AA12" s="189"/>
      <c r="AB12" s="189"/>
      <c r="AC12" s="190"/>
      <c r="AD12" s="191"/>
      <c r="AE12" s="192"/>
      <c r="AF12" s="17"/>
      <c r="AG12" s="185"/>
      <c r="AH12" s="187"/>
      <c r="AI12" s="188" t="s">
        <v>224</v>
      </c>
      <c r="AJ12" s="188"/>
      <c r="AK12" s="188"/>
      <c r="AL12" s="189"/>
      <c r="AM12" s="189"/>
      <c r="AN12" s="189"/>
      <c r="AO12" s="189"/>
      <c r="AP12" s="193"/>
      <c r="AQ12" s="192"/>
      <c r="AR12" s="17"/>
      <c r="AS12" s="185"/>
      <c r="AT12" s="186" t="s">
        <v>12</v>
      </c>
      <c r="AU12" s="187"/>
      <c r="AV12" s="188" t="s">
        <v>225</v>
      </c>
      <c r="AW12" s="188"/>
      <c r="AX12" s="188"/>
      <c r="AY12" s="189"/>
      <c r="AZ12" s="189"/>
      <c r="BA12" s="189"/>
      <c r="BB12" s="189"/>
      <c r="BC12" s="193"/>
      <c r="BD12" s="192"/>
      <c r="BE12" s="17"/>
      <c r="BF12" s="19"/>
      <c r="BG12" s="17"/>
      <c r="BH12" s="17"/>
      <c r="BI12" s="20"/>
      <c r="BJ12" s="20" t="s">
        <v>183</v>
      </c>
      <c r="BK12" s="20"/>
      <c r="BL12" s="20"/>
      <c r="BM12" s="20"/>
      <c r="BN12" s="20" t="s">
        <v>184</v>
      </c>
      <c r="BO12" s="20"/>
      <c r="BP12" s="20"/>
      <c r="BQ12" s="20"/>
      <c r="BR12" s="20"/>
      <c r="BS12" s="20"/>
      <c r="BT12" s="17"/>
      <c r="BU12" s="20"/>
      <c r="BV12" s="194" t="s">
        <v>185</v>
      </c>
      <c r="BW12" s="20"/>
      <c r="BX12" s="20"/>
      <c r="BY12" s="20"/>
      <c r="BZ12" s="20"/>
      <c r="CA12" s="17"/>
      <c r="CB12" s="20"/>
      <c r="CC12" s="20" t="s">
        <v>186</v>
      </c>
      <c r="CD12" s="20"/>
      <c r="CE12" s="20"/>
      <c r="CF12" s="20"/>
      <c r="CG12" s="20"/>
      <c r="CH12" s="20"/>
      <c r="CI12" s="20" t="s">
        <v>187</v>
      </c>
      <c r="CJ12" s="20"/>
      <c r="CK12" s="20"/>
      <c r="CL12" s="20"/>
      <c r="CM12" s="20"/>
      <c r="CN12" s="20"/>
      <c r="CO12" s="17"/>
      <c r="CP12" s="19"/>
      <c r="CQ12" s="17"/>
      <c r="CR12" s="26"/>
      <c r="CS12" s="26" t="s">
        <v>51</v>
      </c>
      <c r="CT12" s="26"/>
      <c r="CU12" s="26"/>
      <c r="CV12" s="26"/>
      <c r="CW12" s="26"/>
      <c r="CX12" s="26" t="s">
        <v>100</v>
      </c>
      <c r="CY12" s="26"/>
      <c r="CZ12" s="26"/>
      <c r="DA12" s="26"/>
      <c r="DB12" s="26"/>
      <c r="DC12" s="26"/>
      <c r="DD12" s="26"/>
      <c r="DE12" s="26"/>
      <c r="DF12" s="26"/>
      <c r="DG12" s="17"/>
      <c r="DH12" s="29"/>
      <c r="DI12" s="30" t="s">
        <v>130</v>
      </c>
      <c r="DJ12" s="29"/>
      <c r="DK12" s="29"/>
      <c r="DL12" s="29"/>
      <c r="DM12" s="29"/>
      <c r="DN12" s="29"/>
      <c r="DO12" s="17"/>
      <c r="DP12" s="31"/>
      <c r="DQ12" s="20" t="s">
        <v>164</v>
      </c>
      <c r="DR12" s="31"/>
      <c r="DS12" s="31"/>
      <c r="DT12" s="31"/>
      <c r="DU12" s="31"/>
      <c r="DV12" s="31"/>
      <c r="DW12" s="17"/>
      <c r="DX12" s="33"/>
      <c r="DY12" s="195" t="s">
        <v>188</v>
      </c>
      <c r="DZ12" s="33"/>
      <c r="EA12" s="33"/>
      <c r="EB12" s="33"/>
      <c r="EC12" s="35"/>
      <c r="ED12" s="33"/>
      <c r="EE12" s="33"/>
      <c r="EF12" s="33"/>
      <c r="EG12" s="33"/>
      <c r="EH12" s="33"/>
      <c r="EI12" s="17"/>
      <c r="EJ12" s="37"/>
      <c r="EK12" s="38" t="s">
        <v>203</v>
      </c>
      <c r="EL12" s="37"/>
      <c r="EM12" s="37"/>
      <c r="EN12" s="37"/>
      <c r="EO12" s="37"/>
      <c r="EP12" s="37">
        <v>800</v>
      </c>
      <c r="EQ12" s="37"/>
      <c r="ER12" s="37"/>
      <c r="ES12" s="37"/>
      <c r="ET12" s="17"/>
      <c r="EU12" s="37"/>
      <c r="EV12" s="38" t="s">
        <v>203</v>
      </c>
      <c r="EW12" s="37"/>
      <c r="EX12" s="37"/>
      <c r="EY12" s="37"/>
      <c r="EZ12" s="37"/>
      <c r="FA12" s="37">
        <v>800</v>
      </c>
      <c r="FB12" s="37"/>
      <c r="FC12" s="37"/>
      <c r="FD12" s="37"/>
      <c r="FE12" s="17"/>
      <c r="FF12" s="37"/>
      <c r="FG12" s="38" t="s">
        <v>203</v>
      </c>
      <c r="FH12" s="37"/>
      <c r="FI12" s="37"/>
      <c r="FJ12" s="37"/>
      <c r="FK12" s="37"/>
      <c r="FL12" s="37">
        <v>800</v>
      </c>
      <c r="FM12" s="37"/>
      <c r="FN12" s="37"/>
      <c r="FO12" s="37"/>
      <c r="FP12" s="17"/>
      <c r="FQ12" s="37"/>
      <c r="FR12" s="38" t="s">
        <v>203</v>
      </c>
      <c r="FS12" s="37"/>
      <c r="FT12" s="37"/>
      <c r="FU12" s="37"/>
      <c r="FV12" s="37"/>
      <c r="FW12" s="37">
        <v>800</v>
      </c>
      <c r="FX12" s="37"/>
      <c r="FY12" s="37"/>
      <c r="FZ12" s="37"/>
      <c r="GA12" s="17"/>
      <c r="GB12" s="17"/>
      <c r="GC12" s="864"/>
      <c r="GD12" s="865" t="s">
        <v>318</v>
      </c>
      <c r="GE12" s="865"/>
      <c r="GF12" s="865"/>
      <c r="GG12" s="865"/>
      <c r="GH12" s="866"/>
      <c r="GI12" s="17"/>
    </row>
    <row r="13" spans="1:191" ht="15" customHeight="1" thickBot="1" x14ac:dyDescent="0.3">
      <c r="A13" s="17"/>
      <c r="B13" s="196" t="s">
        <v>171</v>
      </c>
      <c r="C13" s="49" t="s">
        <v>191</v>
      </c>
      <c r="D13" s="49"/>
      <c r="E13" s="49"/>
      <c r="F13" s="49"/>
      <c r="G13" s="50"/>
      <c r="H13" s="17"/>
      <c r="I13" s="19"/>
      <c r="J13" s="17"/>
      <c r="K13" s="20"/>
      <c r="L13" s="197" t="s">
        <v>312</v>
      </c>
      <c r="M13" s="198"/>
      <c r="N13" s="198"/>
      <c r="O13" s="199">
        <v>337.74</v>
      </c>
      <c r="P13" s="20"/>
      <c r="Q13" s="17"/>
      <c r="R13" s="19"/>
      <c r="S13" s="17"/>
      <c r="T13" s="185"/>
      <c r="U13" s="200" t="s">
        <v>59</v>
      </c>
      <c r="V13" s="201" t="s">
        <v>157</v>
      </c>
      <c r="W13" s="202" t="s">
        <v>179</v>
      </c>
      <c r="X13" s="203"/>
      <c r="Y13" s="204" t="s">
        <v>123</v>
      </c>
      <c r="Z13" s="205" t="s">
        <v>124</v>
      </c>
      <c r="AA13" s="206" t="s">
        <v>178</v>
      </c>
      <c r="AB13" s="207"/>
      <c r="AC13" s="208" t="s">
        <v>217</v>
      </c>
      <c r="AD13" s="209"/>
      <c r="AE13" s="192"/>
      <c r="AF13" s="17"/>
      <c r="AG13" s="185"/>
      <c r="AH13" s="210" t="s">
        <v>157</v>
      </c>
      <c r="AI13" s="202" t="s">
        <v>179</v>
      </c>
      <c r="AJ13" s="203"/>
      <c r="AK13" s="204" t="s">
        <v>123</v>
      </c>
      <c r="AL13" s="205" t="s">
        <v>124</v>
      </c>
      <c r="AM13" s="206" t="s">
        <v>192</v>
      </c>
      <c r="AN13" s="207"/>
      <c r="AO13" s="211" t="s">
        <v>218</v>
      </c>
      <c r="AP13" s="212"/>
      <c r="AQ13" s="192"/>
      <c r="AR13" s="17"/>
      <c r="AS13" s="185"/>
      <c r="AT13" s="200" t="s">
        <v>59</v>
      </c>
      <c r="AU13" s="210" t="s">
        <v>157</v>
      </c>
      <c r="AV13" s="202" t="s">
        <v>179</v>
      </c>
      <c r="AW13" s="203"/>
      <c r="AX13" s="204" t="s">
        <v>123</v>
      </c>
      <c r="AY13" s="213" t="s">
        <v>124</v>
      </c>
      <c r="AZ13" s="206" t="s">
        <v>192</v>
      </c>
      <c r="BA13" s="214"/>
      <c r="BB13" s="208" t="s">
        <v>219</v>
      </c>
      <c r="BC13" s="209"/>
      <c r="BD13" s="192"/>
      <c r="BE13" s="17"/>
      <c r="BF13" s="19"/>
      <c r="BG13" s="17"/>
      <c r="BH13" s="17"/>
      <c r="BI13" s="215"/>
      <c r="BJ13" s="216" t="s">
        <v>91</v>
      </c>
      <c r="BK13" s="217"/>
      <c r="BL13" s="218"/>
      <c r="BM13" s="219"/>
      <c r="BN13" s="220" t="s">
        <v>53</v>
      </c>
      <c r="BO13" s="221" t="s">
        <v>115</v>
      </c>
      <c r="BP13" s="216"/>
      <c r="BQ13" s="217"/>
      <c r="BR13" s="218"/>
      <c r="BS13" s="222"/>
      <c r="BT13" s="223"/>
      <c r="BU13" s="222"/>
      <c r="BV13" s="224" t="s">
        <v>92</v>
      </c>
      <c r="BW13" s="225"/>
      <c r="BX13" s="217"/>
      <c r="BY13" s="218"/>
      <c r="BZ13" s="222"/>
      <c r="CA13" s="223"/>
      <c r="CB13" s="222"/>
      <c r="CC13" s="226" t="s">
        <v>141</v>
      </c>
      <c r="CD13" s="225"/>
      <c r="CE13" s="225"/>
      <c r="CF13" s="225"/>
      <c r="CG13" s="227"/>
      <c r="CH13" s="222"/>
      <c r="CI13" s="221" t="s">
        <v>116</v>
      </c>
      <c r="CJ13" s="225"/>
      <c r="CK13" s="225"/>
      <c r="CL13" s="217"/>
      <c r="CM13" s="218"/>
      <c r="CN13" s="228"/>
      <c r="CO13" s="17"/>
      <c r="CP13" s="19"/>
      <c r="CQ13" s="17"/>
      <c r="CR13" s="26"/>
      <c r="CS13" s="221" t="s">
        <v>110</v>
      </c>
      <c r="CT13" s="221"/>
      <c r="CU13" s="229"/>
      <c r="CV13" s="230"/>
      <c r="CW13" s="26"/>
      <c r="CX13" s="231" t="s">
        <v>240</v>
      </c>
      <c r="CY13" s="221"/>
      <c r="CZ13" s="232"/>
      <c r="DA13" s="232"/>
      <c r="DB13" s="221" t="s">
        <v>261</v>
      </c>
      <c r="DC13" s="229"/>
      <c r="DD13" s="229"/>
      <c r="DE13" s="230"/>
      <c r="DF13" s="26"/>
      <c r="DG13" s="17"/>
      <c r="DH13" s="29"/>
      <c r="DI13" s="231" t="s">
        <v>112</v>
      </c>
      <c r="DJ13" s="231"/>
      <c r="DK13" s="232"/>
      <c r="DL13" s="233"/>
      <c r="DM13" s="233"/>
      <c r="DN13" s="29"/>
      <c r="DO13" s="17"/>
      <c r="DP13" s="31"/>
      <c r="DQ13" s="221" t="s">
        <v>153</v>
      </c>
      <c r="DR13" s="229"/>
      <c r="DS13" s="229"/>
      <c r="DT13" s="229"/>
      <c r="DU13" s="230"/>
      <c r="DV13" s="31"/>
      <c r="DW13" s="17"/>
      <c r="DX13" s="33"/>
      <c r="DY13" s="221" t="s">
        <v>76</v>
      </c>
      <c r="DZ13" s="229"/>
      <c r="EA13" s="229"/>
      <c r="EB13" s="229"/>
      <c r="EC13" s="234"/>
      <c r="ED13" s="229"/>
      <c r="EE13" s="229"/>
      <c r="EF13" s="229"/>
      <c r="EG13" s="230"/>
      <c r="EH13" s="33"/>
      <c r="EI13" s="17"/>
      <c r="EJ13" s="37"/>
      <c r="EK13" s="221" t="s">
        <v>153</v>
      </c>
      <c r="EL13" s="229"/>
      <c r="EM13" s="229"/>
      <c r="EN13" s="229"/>
      <c r="EO13" s="229"/>
      <c r="EP13" s="229"/>
      <c r="EQ13" s="229"/>
      <c r="ER13" s="230"/>
      <c r="ES13" s="37"/>
      <c r="ET13" s="17"/>
      <c r="EU13" s="37"/>
      <c r="EV13" s="221" t="s">
        <v>153</v>
      </c>
      <c r="EW13" s="229"/>
      <c r="EX13" s="229"/>
      <c r="EY13" s="229"/>
      <c r="EZ13" s="229"/>
      <c r="FA13" s="229"/>
      <c r="FB13" s="229"/>
      <c r="FC13" s="230"/>
      <c r="FD13" s="37"/>
      <c r="FE13" s="17"/>
      <c r="FF13" s="37"/>
      <c r="FG13" s="221" t="s">
        <v>153</v>
      </c>
      <c r="FH13" s="229"/>
      <c r="FI13" s="229"/>
      <c r="FJ13" s="229"/>
      <c r="FK13" s="229"/>
      <c r="FL13" s="229"/>
      <c r="FM13" s="229"/>
      <c r="FN13" s="230"/>
      <c r="FO13" s="37"/>
      <c r="FP13" s="17"/>
      <c r="FQ13" s="37"/>
      <c r="FR13" s="221" t="s">
        <v>153</v>
      </c>
      <c r="FS13" s="229"/>
      <c r="FT13" s="229"/>
      <c r="FU13" s="229"/>
      <c r="FV13" s="229"/>
      <c r="FW13" s="229"/>
      <c r="FX13" s="229"/>
      <c r="FY13" s="230"/>
      <c r="FZ13" s="37"/>
      <c r="GA13" s="17"/>
      <c r="GB13" s="17"/>
      <c r="GC13" s="858"/>
      <c r="GD13" s="859"/>
      <c r="GE13" s="859" t="s">
        <v>95</v>
      </c>
      <c r="GF13" s="868" t="s">
        <v>96</v>
      </c>
      <c r="GG13" s="868" t="s">
        <v>97</v>
      </c>
      <c r="GH13" s="867" t="s">
        <v>177</v>
      </c>
      <c r="GI13" s="17"/>
    </row>
    <row r="14" spans="1:191" ht="15.75" thickBot="1" x14ac:dyDescent="0.3">
      <c r="A14" s="17"/>
      <c r="B14" s="17"/>
      <c r="C14" s="47" t="s">
        <v>169</v>
      </c>
      <c r="D14" s="49"/>
      <c r="E14" s="49"/>
      <c r="F14" s="49"/>
      <c r="G14" s="50"/>
      <c r="H14" s="17"/>
      <c r="I14" s="19"/>
      <c r="J14" s="17"/>
      <c r="K14" s="20"/>
      <c r="L14" s="235" t="s">
        <v>313</v>
      </c>
      <c r="M14" s="236"/>
      <c r="N14" s="237"/>
      <c r="O14" s="816">
        <v>337.74</v>
      </c>
      <c r="P14" s="20"/>
      <c r="Q14" s="17"/>
      <c r="R14" s="19"/>
      <c r="S14" s="17"/>
      <c r="T14" s="185"/>
      <c r="U14" s="238" t="s">
        <v>81</v>
      </c>
      <c r="V14" s="201" t="s">
        <v>302</v>
      </c>
      <c r="W14" s="239" t="s">
        <v>180</v>
      </c>
      <c r="X14" s="239" t="s">
        <v>182</v>
      </c>
      <c r="Y14" s="240"/>
      <c r="Z14" s="213"/>
      <c r="AA14" s="241" t="s">
        <v>216</v>
      </c>
      <c r="AB14" s="241" t="s">
        <v>148</v>
      </c>
      <c r="AC14" s="242" t="s">
        <v>216</v>
      </c>
      <c r="AD14" s="242" t="str">
        <f>AB14</f>
        <v>with</v>
      </c>
      <c r="AE14" s="192"/>
      <c r="AF14" s="17"/>
      <c r="AG14" s="185"/>
      <c r="AH14" s="243" t="s">
        <v>303</v>
      </c>
      <c r="AI14" s="239" t="s">
        <v>180</v>
      </c>
      <c r="AJ14" s="239" t="s">
        <v>182</v>
      </c>
      <c r="AK14" s="240"/>
      <c r="AL14" s="213"/>
      <c r="AM14" s="241" t="str">
        <f>AA14</f>
        <v>no</v>
      </c>
      <c r="AN14" s="244" t="str">
        <f>AB14</f>
        <v>with</v>
      </c>
      <c r="AO14" s="242" t="str">
        <f>AC14</f>
        <v>no</v>
      </c>
      <c r="AP14" s="242" t="str">
        <f>AD14</f>
        <v>with</v>
      </c>
      <c r="AQ14" s="192"/>
      <c r="AR14" s="17"/>
      <c r="AS14" s="185"/>
      <c r="AT14" s="238" t="s">
        <v>3</v>
      </c>
      <c r="AU14" s="243" t="s">
        <v>303</v>
      </c>
      <c r="AV14" s="239" t="s">
        <v>180</v>
      </c>
      <c r="AW14" s="239" t="s">
        <v>182</v>
      </c>
      <c r="AX14" s="240"/>
      <c r="AY14" s="213"/>
      <c r="AZ14" s="245" t="s">
        <v>149</v>
      </c>
      <c r="BA14" s="245" t="s">
        <v>150</v>
      </c>
      <c r="BB14" s="242" t="str">
        <f>AO14</f>
        <v>no</v>
      </c>
      <c r="BC14" s="242" t="str">
        <f>AP14</f>
        <v>with</v>
      </c>
      <c r="BD14" s="192"/>
      <c r="BE14" s="17"/>
      <c r="BF14" s="19"/>
      <c r="BG14" s="17"/>
      <c r="BH14" s="17"/>
      <c r="BI14" s="215"/>
      <c r="BJ14" s="246" t="s">
        <v>34</v>
      </c>
      <c r="BK14" s="247" t="s">
        <v>8</v>
      </c>
      <c r="BL14" s="248"/>
      <c r="BM14" s="222"/>
      <c r="BN14" s="220" t="s">
        <v>56</v>
      </c>
      <c r="BO14" s="246" t="s">
        <v>34</v>
      </c>
      <c r="BP14" s="247" t="s">
        <v>8</v>
      </c>
      <c r="BQ14" s="248"/>
      <c r="BR14" s="249" t="s">
        <v>137</v>
      </c>
      <c r="BS14" s="222"/>
      <c r="BT14" s="223"/>
      <c r="BU14" s="222"/>
      <c r="BV14" s="250" t="s">
        <v>34</v>
      </c>
      <c r="BW14" s="251" t="s">
        <v>35</v>
      </c>
      <c r="BX14" s="252" t="s">
        <v>13</v>
      </c>
      <c r="BY14" s="249" t="s">
        <v>137</v>
      </c>
      <c r="BZ14" s="215"/>
      <c r="CA14" s="253"/>
      <c r="CB14" s="215"/>
      <c r="CC14" s="254" t="s">
        <v>34</v>
      </c>
      <c r="CD14" s="252" t="s">
        <v>12</v>
      </c>
      <c r="CE14" s="247" t="s">
        <v>8</v>
      </c>
      <c r="CF14" s="252" t="s">
        <v>13</v>
      </c>
      <c r="CG14" s="249" t="s">
        <v>137</v>
      </c>
      <c r="CH14" s="215"/>
      <c r="CI14" s="255" t="s">
        <v>8</v>
      </c>
      <c r="CJ14" s="256" t="s">
        <v>77</v>
      </c>
      <c r="CK14" s="257" t="s">
        <v>35</v>
      </c>
      <c r="CL14" s="256" t="s">
        <v>13</v>
      </c>
      <c r="CM14" s="249" t="s">
        <v>137</v>
      </c>
      <c r="CN14" s="228"/>
      <c r="CO14" s="17"/>
      <c r="CP14" s="19"/>
      <c r="CQ14" s="17"/>
      <c r="CR14" s="26"/>
      <c r="CS14" s="258" t="s">
        <v>34</v>
      </c>
      <c r="CT14" s="259" t="s">
        <v>52</v>
      </c>
      <c r="CU14" s="260"/>
      <c r="CV14" s="261" t="s">
        <v>137</v>
      </c>
      <c r="CW14" s="26"/>
      <c r="CX14" s="258" t="s">
        <v>34</v>
      </c>
      <c r="CY14" s="259" t="s">
        <v>52</v>
      </c>
      <c r="CZ14" s="232"/>
      <c r="DA14" s="261" t="s">
        <v>137</v>
      </c>
      <c r="DB14" s="259" t="s">
        <v>13</v>
      </c>
      <c r="DC14" s="259" t="s">
        <v>7</v>
      </c>
      <c r="DD14" s="262" t="s">
        <v>137</v>
      </c>
      <c r="DE14" s="263" t="s">
        <v>137</v>
      </c>
      <c r="DF14" s="26"/>
      <c r="DG14" s="17"/>
      <c r="DH14" s="29"/>
      <c r="DI14" s="264" t="s">
        <v>34</v>
      </c>
      <c r="DJ14" s="265" t="s">
        <v>52</v>
      </c>
      <c r="DK14" s="266"/>
      <c r="DL14" s="261" t="s">
        <v>137</v>
      </c>
      <c r="DM14" s="267" t="s">
        <v>137</v>
      </c>
      <c r="DN14" s="29"/>
      <c r="DO14" s="17"/>
      <c r="DP14" s="31"/>
      <c r="DQ14" s="268" t="s">
        <v>34</v>
      </c>
      <c r="DR14" s="269" t="s">
        <v>52</v>
      </c>
      <c r="DS14" s="270"/>
      <c r="DT14" s="262" t="s">
        <v>137</v>
      </c>
      <c r="DU14" s="263" t="s">
        <v>137</v>
      </c>
      <c r="DV14" s="31"/>
      <c r="DW14" s="17"/>
      <c r="DX14" s="33"/>
      <c r="DY14" s="268" t="s">
        <v>34</v>
      </c>
      <c r="DZ14" s="269" t="s">
        <v>52</v>
      </c>
      <c r="EA14" s="270"/>
      <c r="EB14" s="271" t="s">
        <v>137</v>
      </c>
      <c r="EC14" s="272" t="s">
        <v>137</v>
      </c>
      <c r="ED14" s="273"/>
      <c r="EE14" s="274" t="s">
        <v>147</v>
      </c>
      <c r="EF14" s="263" t="s">
        <v>137</v>
      </c>
      <c r="EG14" s="263" t="s">
        <v>137</v>
      </c>
      <c r="EH14" s="33"/>
      <c r="EI14" s="17"/>
      <c r="EJ14" s="37"/>
      <c r="EK14" s="268" t="s">
        <v>34</v>
      </c>
      <c r="EL14" s="269" t="s">
        <v>52</v>
      </c>
      <c r="EM14" s="270"/>
      <c r="EN14" s="262" t="s">
        <v>137</v>
      </c>
      <c r="EO14" s="263" t="s">
        <v>137</v>
      </c>
      <c r="EP14" s="273"/>
      <c r="EQ14" s="262" t="s">
        <v>137</v>
      </c>
      <c r="ER14" s="263" t="s">
        <v>137</v>
      </c>
      <c r="ES14" s="37"/>
      <c r="ET14" s="17"/>
      <c r="EU14" s="37"/>
      <c r="EV14" s="268" t="s">
        <v>34</v>
      </c>
      <c r="EW14" s="269" t="s">
        <v>52</v>
      </c>
      <c r="EX14" s="270"/>
      <c r="EY14" s="275" t="s">
        <v>137</v>
      </c>
      <c r="EZ14" s="263" t="s">
        <v>137</v>
      </c>
      <c r="FA14" s="273"/>
      <c r="FB14" s="262" t="s">
        <v>137</v>
      </c>
      <c r="FC14" s="263" t="s">
        <v>137</v>
      </c>
      <c r="FD14" s="37"/>
      <c r="FE14" s="17"/>
      <c r="FF14" s="37"/>
      <c r="FG14" s="268" t="s">
        <v>34</v>
      </c>
      <c r="FH14" s="269" t="s">
        <v>52</v>
      </c>
      <c r="FI14" s="270"/>
      <c r="FJ14" s="275" t="s">
        <v>137</v>
      </c>
      <c r="FK14" s="263" t="s">
        <v>137</v>
      </c>
      <c r="FL14" s="273"/>
      <c r="FM14" s="262" t="s">
        <v>137</v>
      </c>
      <c r="FN14" s="263" t="s">
        <v>137</v>
      </c>
      <c r="FO14" s="37"/>
      <c r="FP14" s="17"/>
      <c r="FQ14" s="37"/>
      <c r="FR14" s="268" t="s">
        <v>34</v>
      </c>
      <c r="FS14" s="269" t="s">
        <v>52</v>
      </c>
      <c r="FT14" s="270"/>
      <c r="FU14" s="275" t="s">
        <v>137</v>
      </c>
      <c r="FV14" s="263" t="s">
        <v>137</v>
      </c>
      <c r="FW14" s="273"/>
      <c r="FX14" s="262" t="s">
        <v>137</v>
      </c>
      <c r="FY14" s="263" t="s">
        <v>137</v>
      </c>
      <c r="FZ14" s="37"/>
      <c r="GA14" s="17"/>
      <c r="GB14" s="17"/>
      <c r="GC14" s="856"/>
      <c r="GD14" s="857" t="s">
        <v>263</v>
      </c>
      <c r="GE14" s="862">
        <v>385</v>
      </c>
      <c r="GF14" s="860">
        <f>GE14*2</f>
        <v>770</v>
      </c>
      <c r="GG14" s="860">
        <f>GH14/12</f>
        <v>1674.028583333333</v>
      </c>
      <c r="GH14" s="860">
        <f>GE14*365.2426/7</f>
        <v>20088.342999999997</v>
      </c>
      <c r="GI14" s="17"/>
    </row>
    <row r="15" spans="1:191" x14ac:dyDescent="0.25">
      <c r="A15" s="17"/>
      <c r="B15" s="17"/>
      <c r="C15" s="147" t="s">
        <v>168</v>
      </c>
      <c r="D15" s="148"/>
      <c r="E15" s="148"/>
      <c r="F15" s="148"/>
      <c r="G15" s="149"/>
      <c r="H15" s="17"/>
      <c r="I15" s="19"/>
      <c r="J15" s="17"/>
      <c r="K15" s="20"/>
      <c r="L15" s="837" t="s">
        <v>314</v>
      </c>
      <c r="M15" s="277"/>
      <c r="N15" s="278"/>
      <c r="O15" s="279">
        <f>IF(N$7&gt;0,$M$67/$N$7,"    no limit ")</f>
        <v>53401.299545454545</v>
      </c>
      <c r="P15" s="20"/>
      <c r="Q15" s="17"/>
      <c r="R15" s="19"/>
      <c r="S15" s="17"/>
      <c r="T15" s="185"/>
      <c r="U15" s="280" t="s">
        <v>181</v>
      </c>
      <c r="V15" s="281" t="s">
        <v>181</v>
      </c>
      <c r="W15" s="282" t="s">
        <v>181</v>
      </c>
      <c r="X15" s="282" t="s">
        <v>181</v>
      </c>
      <c r="Y15" s="283" t="s">
        <v>181</v>
      </c>
      <c r="Z15" s="284" t="s">
        <v>181</v>
      </c>
      <c r="AA15" s="285" t="s">
        <v>146</v>
      </c>
      <c r="AB15" s="285" t="s">
        <v>146</v>
      </c>
      <c r="AC15" s="286" t="s">
        <v>213</v>
      </c>
      <c r="AD15" s="286" t="str">
        <f>AC15</f>
        <v>LMITO</v>
      </c>
      <c r="AE15" s="192"/>
      <c r="AF15" s="17"/>
      <c r="AG15" s="185"/>
      <c r="AH15" s="287" t="s">
        <v>0</v>
      </c>
      <c r="AI15" s="282" t="s">
        <v>0</v>
      </c>
      <c r="AJ15" s="282" t="s">
        <v>0</v>
      </c>
      <c r="AK15" s="283" t="s">
        <v>0</v>
      </c>
      <c r="AL15" s="284" t="s">
        <v>0</v>
      </c>
      <c r="AM15" s="285" t="s">
        <v>146</v>
      </c>
      <c r="AN15" s="288" t="s">
        <v>146</v>
      </c>
      <c r="AO15" s="286" t="str">
        <f>AC15</f>
        <v>LMITO</v>
      </c>
      <c r="AP15" s="286" t="str">
        <f>AD15</f>
        <v>LMITO</v>
      </c>
      <c r="AQ15" s="192"/>
      <c r="AR15" s="17"/>
      <c r="AS15" s="185"/>
      <c r="AT15" s="280" t="s">
        <v>181</v>
      </c>
      <c r="AU15" s="289" t="s">
        <v>181</v>
      </c>
      <c r="AV15" s="282" t="s">
        <v>181</v>
      </c>
      <c r="AW15" s="282" t="s">
        <v>181</v>
      </c>
      <c r="AX15" s="240" t="s">
        <v>181</v>
      </c>
      <c r="AY15" s="284" t="s">
        <v>181</v>
      </c>
      <c r="AZ15" s="285" t="s">
        <v>146</v>
      </c>
      <c r="BA15" s="285" t="s">
        <v>146</v>
      </c>
      <c r="BB15" s="286" t="str">
        <f>AO15</f>
        <v>LMITO</v>
      </c>
      <c r="BC15" s="286" t="str">
        <f>AP15</f>
        <v>LMITO</v>
      </c>
      <c r="BD15" s="192"/>
      <c r="BE15" s="17"/>
      <c r="BF15" s="19"/>
      <c r="BG15" s="17"/>
      <c r="BH15" s="17"/>
      <c r="BI15" s="215"/>
      <c r="BJ15" s="254" t="s">
        <v>58</v>
      </c>
      <c r="BK15" s="247" t="s">
        <v>60</v>
      </c>
      <c r="BL15" s="290" t="s">
        <v>13</v>
      </c>
      <c r="BM15" s="222"/>
      <c r="BN15" s="220"/>
      <c r="BO15" s="254" t="s">
        <v>58</v>
      </c>
      <c r="BP15" s="247" t="s">
        <v>60</v>
      </c>
      <c r="BQ15" s="290" t="s">
        <v>13</v>
      </c>
      <c r="BR15" s="291" t="s">
        <v>64</v>
      </c>
      <c r="BS15" s="222"/>
      <c r="BT15" s="223"/>
      <c r="BU15" s="222"/>
      <c r="BV15" s="250" t="s">
        <v>58</v>
      </c>
      <c r="BW15" s="251" t="s">
        <v>66</v>
      </c>
      <c r="BX15" s="252" t="s">
        <v>63</v>
      </c>
      <c r="BY15" s="291" t="s">
        <v>64</v>
      </c>
      <c r="BZ15" s="215"/>
      <c r="CA15" s="253"/>
      <c r="CB15" s="215"/>
      <c r="CC15" s="254" t="s">
        <v>66</v>
      </c>
      <c r="CD15" s="252" t="s">
        <v>68</v>
      </c>
      <c r="CE15" s="247" t="s">
        <v>60</v>
      </c>
      <c r="CF15" s="252" t="s">
        <v>63</v>
      </c>
      <c r="CG15" s="291" t="s">
        <v>64</v>
      </c>
      <c r="CH15" s="215"/>
      <c r="CI15" s="292" t="s">
        <v>60</v>
      </c>
      <c r="CJ15" s="252" t="s">
        <v>63</v>
      </c>
      <c r="CK15" s="251" t="s">
        <v>66</v>
      </c>
      <c r="CL15" s="252" t="s">
        <v>63</v>
      </c>
      <c r="CM15" s="291" t="s">
        <v>64</v>
      </c>
      <c r="CN15" s="228"/>
      <c r="CO15" s="17"/>
      <c r="CP15" s="19"/>
      <c r="CQ15" s="17"/>
      <c r="CR15" s="26"/>
      <c r="CS15" s="293" t="s">
        <v>58</v>
      </c>
      <c r="CT15" s="259" t="s">
        <v>70</v>
      </c>
      <c r="CU15" s="259" t="s">
        <v>13</v>
      </c>
      <c r="CV15" s="262" t="s">
        <v>64</v>
      </c>
      <c r="CW15" s="26"/>
      <c r="CX15" s="293" t="s">
        <v>58</v>
      </c>
      <c r="CY15" s="259" t="s">
        <v>70</v>
      </c>
      <c r="CZ15" s="259" t="s">
        <v>13</v>
      </c>
      <c r="DA15" s="262" t="s">
        <v>64</v>
      </c>
      <c r="DB15" s="259" t="s">
        <v>66</v>
      </c>
      <c r="DC15" s="259" t="s">
        <v>13</v>
      </c>
      <c r="DD15" s="262" t="s">
        <v>64</v>
      </c>
      <c r="DE15" s="263" t="s">
        <v>17</v>
      </c>
      <c r="DF15" s="26"/>
      <c r="DG15" s="17"/>
      <c r="DH15" s="29"/>
      <c r="DI15" s="268" t="s">
        <v>58</v>
      </c>
      <c r="DJ15" s="294" t="s">
        <v>152</v>
      </c>
      <c r="DK15" s="270" t="s">
        <v>13</v>
      </c>
      <c r="DL15" s="262" t="s">
        <v>64</v>
      </c>
      <c r="DM15" s="263" t="s">
        <v>17</v>
      </c>
      <c r="DN15" s="29"/>
      <c r="DO15" s="17"/>
      <c r="DP15" s="31"/>
      <c r="DQ15" s="268" t="s">
        <v>58</v>
      </c>
      <c r="DR15" s="294" t="s">
        <v>152</v>
      </c>
      <c r="DS15" s="270" t="s">
        <v>13</v>
      </c>
      <c r="DT15" s="262" t="s">
        <v>64</v>
      </c>
      <c r="DU15" s="263" t="s">
        <v>17</v>
      </c>
      <c r="DV15" s="31"/>
      <c r="DW15" s="17"/>
      <c r="DX15" s="33"/>
      <c r="DY15" s="268" t="s">
        <v>58</v>
      </c>
      <c r="DZ15" s="269" t="s">
        <v>70</v>
      </c>
      <c r="EA15" s="270" t="s">
        <v>13</v>
      </c>
      <c r="EB15" s="271" t="s">
        <v>64</v>
      </c>
      <c r="EC15" s="272" t="s">
        <v>17</v>
      </c>
      <c r="ED15" s="295" t="s">
        <v>151</v>
      </c>
      <c r="EE15" s="274" t="s">
        <v>148</v>
      </c>
      <c r="EF15" s="263" t="s">
        <v>17</v>
      </c>
      <c r="EG15" s="263" t="s">
        <v>17</v>
      </c>
      <c r="EH15" s="33"/>
      <c r="EI15" s="17"/>
      <c r="EJ15" s="37"/>
      <c r="EK15" s="268" t="s">
        <v>58</v>
      </c>
      <c r="EL15" s="294" t="s">
        <v>152</v>
      </c>
      <c r="EM15" s="270" t="s">
        <v>13</v>
      </c>
      <c r="EN15" s="262" t="s">
        <v>64</v>
      </c>
      <c r="EO15" s="263" t="s">
        <v>17</v>
      </c>
      <c r="EP15" s="295" t="s">
        <v>151</v>
      </c>
      <c r="EQ15" s="262" t="s">
        <v>64</v>
      </c>
      <c r="ER15" s="263" t="s">
        <v>17</v>
      </c>
      <c r="ES15" s="37"/>
      <c r="ET15" s="17"/>
      <c r="EU15" s="37"/>
      <c r="EV15" s="268" t="s">
        <v>58</v>
      </c>
      <c r="EW15" s="294" t="s">
        <v>152</v>
      </c>
      <c r="EX15" s="270" t="s">
        <v>13</v>
      </c>
      <c r="EY15" s="296" t="s">
        <v>64</v>
      </c>
      <c r="EZ15" s="263" t="s">
        <v>17</v>
      </c>
      <c r="FA15" s="295" t="s">
        <v>151</v>
      </c>
      <c r="FB15" s="262" t="s">
        <v>64</v>
      </c>
      <c r="FC15" s="263" t="s">
        <v>17</v>
      </c>
      <c r="FD15" s="37"/>
      <c r="FE15" s="17"/>
      <c r="FF15" s="37"/>
      <c r="FG15" s="268" t="s">
        <v>58</v>
      </c>
      <c r="FH15" s="294" t="s">
        <v>152</v>
      </c>
      <c r="FI15" s="270" t="s">
        <v>13</v>
      </c>
      <c r="FJ15" s="296" t="s">
        <v>64</v>
      </c>
      <c r="FK15" s="263" t="s">
        <v>17</v>
      </c>
      <c r="FL15" s="295" t="s">
        <v>151</v>
      </c>
      <c r="FM15" s="262" t="s">
        <v>64</v>
      </c>
      <c r="FN15" s="263" t="s">
        <v>17</v>
      </c>
      <c r="FO15" s="37"/>
      <c r="FP15" s="17"/>
      <c r="FQ15" s="37"/>
      <c r="FR15" s="268" t="s">
        <v>58</v>
      </c>
      <c r="FS15" s="294" t="s">
        <v>152</v>
      </c>
      <c r="FT15" s="270" t="s">
        <v>13</v>
      </c>
      <c r="FU15" s="296" t="s">
        <v>64</v>
      </c>
      <c r="FV15" s="263" t="s">
        <v>17</v>
      </c>
      <c r="FW15" s="295" t="s">
        <v>151</v>
      </c>
      <c r="FX15" s="262" t="s">
        <v>64</v>
      </c>
      <c r="FY15" s="263" t="s">
        <v>17</v>
      </c>
      <c r="FZ15" s="37"/>
      <c r="GA15" s="17"/>
      <c r="GB15" s="17"/>
      <c r="GC15" s="858"/>
      <c r="GD15" s="859" t="s">
        <v>264</v>
      </c>
      <c r="GE15" s="863">
        <v>770</v>
      </c>
      <c r="GF15" s="869">
        <f>GE15*2</f>
        <v>1540</v>
      </c>
      <c r="GG15" s="861">
        <f>GH15/12</f>
        <v>3348.057166666666</v>
      </c>
      <c r="GH15" s="861">
        <f>GE15*365.2426/7</f>
        <v>40176.685999999994</v>
      </c>
      <c r="GI15" s="17"/>
    </row>
    <row r="16" spans="1:191" ht="15" customHeight="1" thickBot="1" x14ac:dyDescent="0.3">
      <c r="A16" s="17"/>
      <c r="B16" s="17"/>
      <c r="C16" s="17"/>
      <c r="D16" s="17"/>
      <c r="E16" s="17"/>
      <c r="F16" s="17"/>
      <c r="G16" s="17"/>
      <c r="H16" s="17"/>
      <c r="I16" s="19"/>
      <c r="J16" s="17"/>
      <c r="K16" s="20"/>
      <c r="L16" s="20" t="s">
        <v>129</v>
      </c>
      <c r="M16" s="20"/>
      <c r="N16" s="20"/>
      <c r="O16" s="20"/>
      <c r="P16" s="20"/>
      <c r="Q16" s="17"/>
      <c r="R16" s="19"/>
      <c r="S16" s="17"/>
      <c r="T16" s="185"/>
      <c r="U16" s="297" t="s">
        <v>132</v>
      </c>
      <c r="V16" s="228"/>
      <c r="W16" s="298" t="s">
        <v>193</v>
      </c>
      <c r="X16" s="298"/>
      <c r="Y16" s="228"/>
      <c r="Z16" s="228"/>
      <c r="AA16" s="228"/>
      <c r="AB16" s="228"/>
      <c r="AC16" s="228"/>
      <c r="AD16" s="228"/>
      <c r="AE16" s="192"/>
      <c r="AF16" s="17"/>
      <c r="AG16" s="185"/>
      <c r="AH16" s="228"/>
      <c r="AI16" s="298" t="s">
        <v>193</v>
      </c>
      <c r="AJ16" s="228"/>
      <c r="AK16" s="228"/>
      <c r="AL16" s="228"/>
      <c r="AM16" s="228"/>
      <c r="AN16" s="228"/>
      <c r="AO16" s="228"/>
      <c r="AP16" s="228"/>
      <c r="AQ16" s="192"/>
      <c r="AR16" s="17"/>
      <c r="AS16" s="185"/>
      <c r="AT16" s="228" t="s">
        <v>132</v>
      </c>
      <c r="AU16" s="228"/>
      <c r="AV16" s="298" t="s">
        <v>193</v>
      </c>
      <c r="AW16" s="228"/>
      <c r="AX16" s="228"/>
      <c r="AY16" s="228"/>
      <c r="AZ16" s="228"/>
      <c r="BA16" s="228"/>
      <c r="BB16" s="228"/>
      <c r="BC16" s="228"/>
      <c r="BD16" s="192"/>
      <c r="BE16" s="17"/>
      <c r="BF16" s="19"/>
      <c r="BG16" s="17"/>
      <c r="BH16" s="17"/>
      <c r="BI16" s="215"/>
      <c r="BJ16" s="299" t="s">
        <v>59</v>
      </c>
      <c r="BK16" s="300" t="s">
        <v>61</v>
      </c>
      <c r="BL16" s="301" t="s">
        <v>59</v>
      </c>
      <c r="BM16" s="222"/>
      <c r="BN16" s="220" t="s">
        <v>53</v>
      </c>
      <c r="BO16" s="299" t="s">
        <v>59</v>
      </c>
      <c r="BP16" s="300" t="s">
        <v>62</v>
      </c>
      <c r="BQ16" s="302" t="s">
        <v>59</v>
      </c>
      <c r="BR16" s="303" t="s">
        <v>63</v>
      </c>
      <c r="BS16" s="222"/>
      <c r="BT16" s="223"/>
      <c r="BU16" s="222"/>
      <c r="BV16" s="304" t="s">
        <v>59</v>
      </c>
      <c r="BW16" s="305" t="s">
        <v>59</v>
      </c>
      <c r="BX16" s="306" t="s">
        <v>65</v>
      </c>
      <c r="BY16" s="303" t="s">
        <v>63</v>
      </c>
      <c r="BZ16" s="215"/>
      <c r="CA16" s="253"/>
      <c r="CB16" s="215"/>
      <c r="CC16" s="305" t="s">
        <v>59</v>
      </c>
      <c r="CD16" s="306" t="s">
        <v>69</v>
      </c>
      <c r="CE16" s="300" t="s">
        <v>67</v>
      </c>
      <c r="CF16" s="306" t="s">
        <v>65</v>
      </c>
      <c r="CG16" s="303" t="s">
        <v>63</v>
      </c>
      <c r="CH16" s="215"/>
      <c r="CI16" s="307" t="s">
        <v>67</v>
      </c>
      <c r="CJ16" s="306" t="s">
        <v>78</v>
      </c>
      <c r="CK16" s="305" t="s">
        <v>59</v>
      </c>
      <c r="CL16" s="306" t="s">
        <v>65</v>
      </c>
      <c r="CM16" s="303" t="s">
        <v>63</v>
      </c>
      <c r="CN16" s="228"/>
      <c r="CO16" s="17"/>
      <c r="CP16" s="19"/>
      <c r="CQ16" s="17"/>
      <c r="CR16" s="26"/>
      <c r="CS16" s="308" t="s">
        <v>59</v>
      </c>
      <c r="CT16" s="309" t="s">
        <v>71</v>
      </c>
      <c r="CU16" s="310" t="s">
        <v>59</v>
      </c>
      <c r="CV16" s="262" t="s">
        <v>63</v>
      </c>
      <c r="CW16" s="26"/>
      <c r="CX16" s="308" t="s">
        <v>59</v>
      </c>
      <c r="CY16" s="310" t="s">
        <v>71</v>
      </c>
      <c r="CZ16" s="310" t="s">
        <v>59</v>
      </c>
      <c r="DA16" s="262" t="s">
        <v>63</v>
      </c>
      <c r="DB16" s="310" t="s">
        <v>59</v>
      </c>
      <c r="DC16" s="310" t="s">
        <v>59</v>
      </c>
      <c r="DD16" s="262" t="s">
        <v>63</v>
      </c>
      <c r="DE16" s="311" t="s">
        <v>3</v>
      </c>
      <c r="DF16" s="26"/>
      <c r="DG16" s="17"/>
      <c r="DH16" s="29"/>
      <c r="DI16" s="312" t="s">
        <v>59</v>
      </c>
      <c r="DJ16" s="313" t="s">
        <v>71</v>
      </c>
      <c r="DK16" s="314" t="s">
        <v>59</v>
      </c>
      <c r="DL16" s="315" t="s">
        <v>63</v>
      </c>
      <c r="DM16" s="311" t="s">
        <v>3</v>
      </c>
      <c r="DN16" s="29"/>
      <c r="DO16" s="17"/>
      <c r="DP16" s="31"/>
      <c r="DQ16" s="312" t="s">
        <v>59</v>
      </c>
      <c r="DR16" s="313" t="s">
        <v>71</v>
      </c>
      <c r="DS16" s="314" t="s">
        <v>59</v>
      </c>
      <c r="DT16" s="262" t="s">
        <v>63</v>
      </c>
      <c r="DU16" s="311" t="s">
        <v>3</v>
      </c>
      <c r="DV16" s="31"/>
      <c r="DW16" s="17"/>
      <c r="DX16" s="33"/>
      <c r="DY16" s="312" t="s">
        <v>59</v>
      </c>
      <c r="DZ16" s="313" t="s">
        <v>71</v>
      </c>
      <c r="EA16" s="314" t="s">
        <v>59</v>
      </c>
      <c r="EB16" s="316" t="s">
        <v>63</v>
      </c>
      <c r="EC16" s="317" t="s">
        <v>5</v>
      </c>
      <c r="ED16" s="318" t="s">
        <v>146</v>
      </c>
      <c r="EE16" s="319" t="s">
        <v>146</v>
      </c>
      <c r="EF16" s="311" t="s">
        <v>5</v>
      </c>
      <c r="EG16" s="311" t="s">
        <v>3</v>
      </c>
      <c r="EH16" s="33"/>
      <c r="EI16" s="17"/>
      <c r="EJ16" s="37"/>
      <c r="EK16" s="312" t="s">
        <v>59</v>
      </c>
      <c r="EL16" s="313" t="s">
        <v>71</v>
      </c>
      <c r="EM16" s="314" t="s">
        <v>59</v>
      </c>
      <c r="EN16" s="262" t="s">
        <v>63</v>
      </c>
      <c r="EO16" s="311" t="s">
        <v>3</v>
      </c>
      <c r="EP16" s="318" t="s">
        <v>213</v>
      </c>
      <c r="EQ16" s="262" t="s">
        <v>63</v>
      </c>
      <c r="ER16" s="311" t="s">
        <v>3</v>
      </c>
      <c r="ES16" s="37"/>
      <c r="ET16" s="17"/>
      <c r="EU16" s="37"/>
      <c r="EV16" s="312" t="s">
        <v>59</v>
      </c>
      <c r="EW16" s="313" t="s">
        <v>71</v>
      </c>
      <c r="EX16" s="314" t="s">
        <v>59</v>
      </c>
      <c r="EY16" s="296" t="s">
        <v>63</v>
      </c>
      <c r="EZ16" s="311" t="s">
        <v>3</v>
      </c>
      <c r="FA16" s="318" t="s">
        <v>213</v>
      </c>
      <c r="FB16" s="262" t="s">
        <v>63</v>
      </c>
      <c r="FC16" s="311" t="s">
        <v>3</v>
      </c>
      <c r="FD16" s="37"/>
      <c r="FE16" s="17"/>
      <c r="FF16" s="37"/>
      <c r="FG16" s="312" t="s">
        <v>59</v>
      </c>
      <c r="FH16" s="313" t="s">
        <v>71</v>
      </c>
      <c r="FI16" s="314" t="s">
        <v>59</v>
      </c>
      <c r="FJ16" s="296" t="s">
        <v>63</v>
      </c>
      <c r="FK16" s="311" t="s">
        <v>3</v>
      </c>
      <c r="FL16" s="318" t="s">
        <v>213</v>
      </c>
      <c r="FM16" s="262" t="s">
        <v>63</v>
      </c>
      <c r="FN16" s="311" t="s">
        <v>3</v>
      </c>
      <c r="FO16" s="37"/>
      <c r="FP16" s="17"/>
      <c r="FQ16" s="37"/>
      <c r="FR16" s="312" t="s">
        <v>59</v>
      </c>
      <c r="FS16" s="313" t="s">
        <v>71</v>
      </c>
      <c r="FT16" s="314" t="s">
        <v>59</v>
      </c>
      <c r="FU16" s="296" t="s">
        <v>63</v>
      </c>
      <c r="FV16" s="311" t="s">
        <v>3</v>
      </c>
      <c r="FW16" s="318" t="s">
        <v>213</v>
      </c>
      <c r="FX16" s="262" t="s">
        <v>63</v>
      </c>
      <c r="FY16" s="311" t="s">
        <v>3</v>
      </c>
      <c r="FZ16" s="37"/>
      <c r="GA16" s="17"/>
      <c r="GB16" s="17"/>
      <c r="GC16" s="17"/>
      <c r="GD16" s="17"/>
      <c r="GE16" s="17"/>
      <c r="GF16" s="17"/>
      <c r="GG16" s="17"/>
    </row>
    <row r="17" spans="1:189" ht="17.25" thickBot="1" x14ac:dyDescent="0.35">
      <c r="A17" s="17"/>
      <c r="B17" s="320" t="s">
        <v>205</v>
      </c>
      <c r="C17" s="320"/>
      <c r="D17" s="229"/>
      <c r="E17" s="230"/>
      <c r="F17" s="321"/>
      <c r="G17" s="322"/>
      <c r="H17" s="17"/>
      <c r="I17" s="19"/>
      <c r="J17" s="323" t="s">
        <v>304</v>
      </c>
      <c r="K17" s="324"/>
      <c r="L17" s="324"/>
      <c r="M17" s="325"/>
      <c r="N17" s="324"/>
      <c r="O17" s="324"/>
      <c r="P17" s="324"/>
      <c r="Q17" s="326"/>
      <c r="R17" s="19"/>
      <c r="S17" s="17"/>
      <c r="T17" s="327"/>
      <c r="U17" s="817">
        <v>70000</v>
      </c>
      <c r="V17" s="328">
        <f>$CG17</f>
        <v>8542.4288499999966</v>
      </c>
      <c r="W17" s="329">
        <f>$CV17</f>
        <v>3020</v>
      </c>
      <c r="X17" s="330">
        <f>$DD17</f>
        <v>6020</v>
      </c>
      <c r="Y17" s="331">
        <f>$DL17</f>
        <v>6220</v>
      </c>
      <c r="Z17" s="332">
        <f>$DT17</f>
        <v>1220</v>
      </c>
      <c r="AA17" s="333">
        <f>$EB17</f>
        <v>799.5</v>
      </c>
      <c r="AB17" s="333">
        <f>$EE17</f>
        <v>799.5</v>
      </c>
      <c r="AC17" s="334">
        <f>$FU17</f>
        <v>520</v>
      </c>
      <c r="AD17" s="335">
        <f>FX17</f>
        <v>520</v>
      </c>
      <c r="AE17" s="192"/>
      <c r="AF17" s="17"/>
      <c r="AG17" s="185"/>
      <c r="AH17" s="336">
        <f>IF($U17&lt;10000," ",$CG17*100/$BL17)</f>
        <v>15.259787156127182</v>
      </c>
      <c r="AI17" s="337">
        <f>IF($BL17&lt;1," ",$CV17*100/$BL17)</f>
        <v>5.3947838513754913</v>
      </c>
      <c r="AJ17" s="338">
        <f>IF($U17&lt;10000," ",$DD17*100/$BL17)</f>
        <v>10.753840657377635</v>
      </c>
      <c r="AK17" s="339">
        <f>IF($BL17&lt;1," ",$DL17*100/$BL17)</f>
        <v>11.111111111111111</v>
      </c>
      <c r="AL17" s="340">
        <f>IF($BL17&lt;1," ",$DT17*100/$BL17)</f>
        <v>2.1793497677742049</v>
      </c>
      <c r="AM17" s="341">
        <f>IF($BL17&lt;1," ",$EB17*100/$BL17)</f>
        <v>1.4281886387995713</v>
      </c>
      <c r="AN17" s="341">
        <f>IF($BL17&lt;1," ",$EE17*100/$BL17)</f>
        <v>1.4281886387995713</v>
      </c>
      <c r="AO17" s="342">
        <f>IF($BL17&lt;1," ",$FU17*100/$BL17)</f>
        <v>0.92890317970703817</v>
      </c>
      <c r="AP17" s="343">
        <f>IF($BL17&lt;1," ",$FX17*100/$BL17)</f>
        <v>0.92890317970703817</v>
      </c>
      <c r="AQ17" s="192"/>
      <c r="AR17" s="17"/>
      <c r="AS17" s="185"/>
      <c r="AT17" s="344">
        <f>U17*7/365.2425</f>
        <v>1341.5744334243686</v>
      </c>
      <c r="AU17" s="345">
        <f>$CG17*7/365.2425</f>
        <v>163.7186306358104</v>
      </c>
      <c r="AV17" s="329">
        <f>$CV17*7/365.2425</f>
        <v>57.879354127737052</v>
      </c>
      <c r="AW17" s="330">
        <f>$DE17</f>
        <v>115.37540127449572</v>
      </c>
      <c r="AX17" s="331">
        <f>$DM17</f>
        <v>119.20847108427962</v>
      </c>
      <c r="AY17" s="346">
        <f>$DU17</f>
        <v>23.381725839681856</v>
      </c>
      <c r="AZ17" s="347">
        <f>$EC17/2</f>
        <v>15.322696564611183</v>
      </c>
      <c r="BA17" s="347">
        <f>$EG17</f>
        <v>15.322696564611183</v>
      </c>
      <c r="BB17" s="334">
        <f>AC17*7/365.2425</f>
        <v>9.9659815054381671</v>
      </c>
      <c r="BC17" s="335">
        <f>AD17*7/365.2425</f>
        <v>9.9659815054381671</v>
      </c>
      <c r="BD17" s="192"/>
      <c r="BE17" s="17"/>
      <c r="BF17" s="19"/>
      <c r="BG17" s="17"/>
      <c r="BH17" s="17"/>
      <c r="BI17" s="215"/>
      <c r="BJ17" s="348">
        <f>U17</f>
        <v>70000</v>
      </c>
      <c r="BK17" s="349">
        <f>IF($BJ17&lt;=BK$6,SUM($BJ17*BJ$6),IF($BJ17&lt;=BK$7,SUM($BJ17-BK$6)*BJ$7+BL$6,IF($BJ17&lt;=BK$8,SUM($BJ17-BK$7)*BJ$8+BL$7,IF($BJ17&lt;=BK$9,SUM($BJ17-BK$8)*BJ$9+BL$8,IF($BJ17&lt;=BK$10,SUM($BJ17-BK$9)*BJ$10+BL$9,IF($BJ17&gt;=BK$8+1,SUM($BJ17-BK$10)*BJ$11+BL$10))))))</f>
        <v>14020</v>
      </c>
      <c r="BL17" s="350">
        <f>BJ17-BK17</f>
        <v>55980</v>
      </c>
      <c r="BM17" s="222"/>
      <c r="BN17" s="220" t="s">
        <v>54</v>
      </c>
      <c r="BO17" s="351">
        <f>BJ17</f>
        <v>70000</v>
      </c>
      <c r="BP17" s="352">
        <f>IF($BJ17&lt;=BQ$6,SUM($BJ17*BP$6),IF($BJ17&lt;=BQ$7,SUM($BJ17-BQ$6)*BP$7+BR$6,IF($BJ17&lt;=BQ$8,SUM($BJ17-BQ$7)*BP$8+BR$7,IF($BJ17&lt;=BQ$9,SUM($BJ17-BQ$8)*BP$9+BR$8,IF($BJ17&lt;=BQ$10,SUM($BJ17-BQ$9)*BP$10+BR$9,IF($BJ17&gt;=BQ$8+1,SUM($BJ17-BQ$10)*BP$11+BR$10))))))</f>
        <v>7800</v>
      </c>
      <c r="BQ17" s="353">
        <f>BJ17-BP17</f>
        <v>62200</v>
      </c>
      <c r="BR17" s="354">
        <f>BQ17-$BL17</f>
        <v>6220</v>
      </c>
      <c r="BS17" s="222"/>
      <c r="BT17" s="223"/>
      <c r="BU17" s="222"/>
      <c r="BV17" s="348">
        <f>BJ17</f>
        <v>70000</v>
      </c>
      <c r="BW17" s="351">
        <f>$CL$11</f>
        <v>17622.42885</v>
      </c>
      <c r="BX17" s="353">
        <f>BL17+BW17</f>
        <v>73602.428849999997</v>
      </c>
      <c r="BY17" s="354">
        <f>BX17-BL17</f>
        <v>17622.428849999997</v>
      </c>
      <c r="BZ17" s="222"/>
      <c r="CA17" s="223"/>
      <c r="CB17" s="222"/>
      <c r="CC17" s="351">
        <f>CM$7</f>
        <v>26302.132611940302</v>
      </c>
      <c r="CD17" s="355">
        <f>BJ17+CC17</f>
        <v>96302.132611940295</v>
      </c>
      <c r="CE17" s="352">
        <f>IF($CD17&lt;=$CF$6,SUM($CD17*$CE$6),IF($CD17&lt;=$CF$7,SUM($CD17-$CF$6)*$CE$7+$CG$6,IF($CD17&lt;=$CF$8,SUM($CD17-$CF$7)*$CE$8+$CG$7,IF($CD17&lt;=$CF$9,SUM($CD17-$CF$8)*$CE$9+$CG$8,IF($CD17&lt;=$CF$10,SUM($CD17-$CF$9)*$CE$10+$CG$9,IF($CD17&gt;=$CF$8+1,SUM($CD17-$CF$10)*$CE$11+$CG$10))))))</f>
        <v>31779.703761940298</v>
      </c>
      <c r="CF17" s="353">
        <f>CD17-CE17</f>
        <v>64522.428849999997</v>
      </c>
      <c r="CG17" s="354">
        <f>CF17-BL17</f>
        <v>8542.4288499999966</v>
      </c>
      <c r="CH17" s="222"/>
      <c r="CI17" s="356">
        <f>IF($BV17&lt;=$CF$6,SUM($BV17*$CE$6),IF($BV17&lt;=$CF$7,SUM($BV17-$CF$6)*$CE$7+$CG$6,IF($BV17&lt;=$CF$8,SUM($BV17-$CF$7)*$CE$8+$CG$7,IF($BV17&lt;=$CF$9,SUM($BV17-$CF$8)*$CE$9+$CG$8,IF($BV17&lt;=$CF$10,SUM($BV17-$CF$9)*$CE$10+$CG$9,IF($BV17&gt;=$CF$8+1,SUM($BV17-$CF$10)*$CE$11+$CG$10))))))</f>
        <v>23100</v>
      </c>
      <c r="CJ17" s="355">
        <f>BV17-CI17</f>
        <v>46900</v>
      </c>
      <c r="CK17" s="355">
        <f>$CL$11</f>
        <v>17622.42885</v>
      </c>
      <c r="CL17" s="353">
        <f>CJ17+CK17</f>
        <v>64522.428849999997</v>
      </c>
      <c r="CM17" s="354">
        <f>CL17-BL17</f>
        <v>8542.4288499999966</v>
      </c>
      <c r="CN17" s="228"/>
      <c r="CO17" s="17"/>
      <c r="CP17" s="19"/>
      <c r="CQ17" s="17"/>
      <c r="CR17" s="26"/>
      <c r="CS17" s="351">
        <f>BJ17</f>
        <v>70000</v>
      </c>
      <c r="CT17" s="352">
        <f>IF($CS17&lt;=CU$6,SUM($CS17*CT$6),IF($CS17&lt;=CU$7,SUM($CS17-CU$6)*CT$7+CV$6,IF($CS17&lt;=CU$8,SUM($CS17-CU$7)*CT$8+CV$7,IF($CS17&lt;=CU$9,SUM($CS17-CU$8)*CT$9+CV$8,IF($CS17&lt;=CU$10,SUM($CS17-CU$9)*CT$10+CV$9,IF($CS17&gt;=CU8+1,SUM($CS17-CU$10)*CT$11+CV$10))))))</f>
        <v>11000</v>
      </c>
      <c r="CU17" s="357">
        <f>$CS17-CT17</f>
        <v>59000</v>
      </c>
      <c r="CV17" s="86">
        <f>CU17-$BL17</f>
        <v>3020</v>
      </c>
      <c r="CW17" s="358"/>
      <c r="CX17" s="351">
        <f>CS17</f>
        <v>70000</v>
      </c>
      <c r="CY17" s="352">
        <f>IF($CS17&lt;=CZ$6,SUM($CS17*CY$6),IF($CS17&lt;=CZ$7,SUM($CS17-CZ$6)*CY$7+DA$6,IF($CS17&lt;=CZ$8,SUM($CS17-CZ$7)*CY$8+DA$7,IF($CS17&lt;=CZ$9,SUM($CS17-CZ$8)*CY$9+DA$8,IF($CS17&lt;=CZ$10,SUM($CS17-CZ$9)*CY$10+DA$9,IF($CS17&gt;=CZ$8+1,SUM($CS17-CZ$10)*CY$11+DA$10))))))</f>
        <v>24500</v>
      </c>
      <c r="CZ17" s="355">
        <f>$BJ17-CY17</f>
        <v>45500</v>
      </c>
      <c r="DA17" s="86">
        <f>CZ17-$BL17</f>
        <v>-10480</v>
      </c>
      <c r="DB17" s="355">
        <v>16500</v>
      </c>
      <c r="DC17" s="357">
        <f>CZ17+DB17</f>
        <v>62000</v>
      </c>
      <c r="DD17" s="86">
        <f>DC17-$BL17</f>
        <v>6020</v>
      </c>
      <c r="DE17" s="359">
        <f>DD17*7/365.2425</f>
        <v>115.37540127449572</v>
      </c>
      <c r="DF17" s="26"/>
      <c r="DG17" s="17"/>
      <c r="DH17" s="29"/>
      <c r="DI17" s="351">
        <f>CS17</f>
        <v>70000</v>
      </c>
      <c r="DJ17" s="360">
        <f>IF(DI17&lt;=DK$6,SUM(DI17*DJ$6),IF(DI17&lt;=DK$7,SUM(DI17-DK$6)*DJ$7+DL$6,IF(DI17&lt;=DK$8,SUM(DI17-DK$7)*DJ$8+DL$7,IF(DI17&lt;=DK$9,SUM(DI17-DK$8)*DJ$9+DL$8,IF(DI17&lt;=DK$10,SUM(DI17-DK$9)*DJ$10+DL$9,IF(DI17&gt;=DK$8+1,SUM(DI17-DK$10)*DJ$11+DL$10))))))</f>
        <v>7800</v>
      </c>
      <c r="DK17" s="361">
        <f>$DI17-DJ17</f>
        <v>62200</v>
      </c>
      <c r="DL17" s="86">
        <f>DK17-$BL17</f>
        <v>6220</v>
      </c>
      <c r="DM17" s="83">
        <f>DL17*7/365.2425</f>
        <v>119.20847108427962</v>
      </c>
      <c r="DN17" s="29"/>
      <c r="DO17" s="17"/>
      <c r="DP17" s="31"/>
      <c r="DQ17" s="351">
        <f>CS17</f>
        <v>70000</v>
      </c>
      <c r="DR17" s="360">
        <f>IF(DQ17&lt;=DS$6,SUM(DQ17*DR$6),IF(DQ17&lt;=DS$7,SUM(DQ17-DS$6)*DR$7+DT$6,IF(DQ17&lt;=DS$8,SUM(DQ17-DS$7)*DR$8+DT$7,IF(DQ17&lt;=DS$9,SUM(DQ17-DS$8)*DR$9+DT$8,IF(DQ17&lt;=DS$10,SUM(DQ17-DS$9)*DR$10+DT$9,IF(DQ17&gt;=DS$8+1,SUM(DQ17-DS$10)*DR$11+DT$10))))))</f>
        <v>12800</v>
      </c>
      <c r="DS17" s="357">
        <f>$DQ17-DR17</f>
        <v>57200</v>
      </c>
      <c r="DT17" s="86">
        <f>DS17-$BL17</f>
        <v>1220</v>
      </c>
      <c r="DU17" s="83">
        <f>DT17*7/365.2425</f>
        <v>23.381725839681856</v>
      </c>
      <c r="DV17" s="31"/>
      <c r="DW17" s="17"/>
      <c r="DX17" s="33"/>
      <c r="DY17" s="351">
        <f>CS17</f>
        <v>70000</v>
      </c>
      <c r="DZ17" s="360">
        <f>IF(DY17&lt;=EA$6,SUM(DY17*DZ$6),IF(DY17&lt;=EA$7,SUM(DY17-EA$6)*DZ$7+EB$6,IF(DY17&lt;=EA$8,SUM(DY17-EA$7)*DZ$8+EB$7,IF(DY17&lt;=EA$9,SUM(DY17-EA$8)*DZ$9+EB$8,IF(DY17&lt;=EA$10,SUM(DY17-EA$9)*DZ$10+EB$9,IF(DY17&gt;=EA$8+1,SUM(DY17-EA$10)*DZ$11+EB$10))))))</f>
        <v>13220.5</v>
      </c>
      <c r="EA17" s="361">
        <f>$DY17-DZ17</f>
        <v>56779.5</v>
      </c>
      <c r="EB17" s="362">
        <f>EA17-$BL17</f>
        <v>799.5</v>
      </c>
      <c r="EC17" s="363">
        <f>EB17*14/365.2425</f>
        <v>30.645393129222366</v>
      </c>
      <c r="ED17" s="364">
        <f>EE17-EB17</f>
        <v>0</v>
      </c>
      <c r="EE17" s="365">
        <f>$EB17+IF($DY17&gt;=70000,0,IF($DY17&gt;=66000,520-($DY17-66000)*0.13,IF($DY17&gt;=48000,520,IF($DY17&gt;=44000,($DY17-44000)*0.13,0))))</f>
        <v>799.5</v>
      </c>
      <c r="EF17" s="363">
        <f>EE17*14/365.2425</f>
        <v>30.645393129222366</v>
      </c>
      <c r="EG17" s="366">
        <f>EF17/2</f>
        <v>15.322696564611183</v>
      </c>
      <c r="EH17" s="33"/>
      <c r="EI17" s="17"/>
      <c r="EJ17" s="37"/>
      <c r="EK17" s="351">
        <f>DY17</f>
        <v>70000</v>
      </c>
      <c r="EL17" s="360">
        <f>IF(EK17&lt;=EM$6,SUM(EK17*EL$6),IF(EK17&lt;=EM$7,SUM(EK17-EM$6)*EL$7+EN$6,IF(EK17&lt;=EM$8,SUM(EK17-EM$7)*EL$8+EN$7,IF(EK17&lt;=EM$9,SUM(EK17-EM$8)*EL$9+EN$8,IF(EK17&lt;=EM$10,SUM(EK17-EM$9)*EL$10+EN$9,IF(EK17&gt;=EM$8+1,SUM(EK17-EM$10)*EL$11+EN$10))))))</f>
        <v>12250</v>
      </c>
      <c r="EM17" s="357">
        <f>$EK17-EL17</f>
        <v>57750</v>
      </c>
      <c r="EN17" s="367">
        <f>EM17-$BL17</f>
        <v>1770</v>
      </c>
      <c r="EO17" s="368">
        <f>EN17*7/365.2425</f>
        <v>33.922667816587612</v>
      </c>
      <c r="EP17" s="364">
        <f>IF(EK17&lt;=2000,0,IF(EK17&lt;=12000,(EK17-2000)*EP$11/10000,IF(EK17&lt;=48000,EP$11,IF(EK17&lt;=58000,EP$11-(EK17-48000)*0.08,0))))</f>
        <v>0</v>
      </c>
      <c r="EQ17" s="86">
        <f>EN17+EP17</f>
        <v>1770</v>
      </c>
      <c r="ER17" s="141">
        <f>EQ17*7/365.2425</f>
        <v>33.922667816587612</v>
      </c>
      <c r="ES17" s="37"/>
      <c r="ET17" s="17"/>
      <c r="EU17" s="37"/>
      <c r="EV17" s="351">
        <f>EK17</f>
        <v>70000</v>
      </c>
      <c r="EW17" s="360">
        <f>IF(EV17&lt;=EX$6,SUM(EV17*EW$6),IF(EV17&lt;=EX$7,SUM(EV17-EX$6)*EW$7+EY$6,IF(EV17&lt;=EX$8,SUM(EV17-EX$7)*EW$8+EY$7,IF(EV17&lt;=EX$9,SUM(EV17-EX$8)*EW$9+EY$8,IF(EV17&lt;=EX$10,SUM(EV17-EX$9)*EW$10+EY$9,IF(EV17&gt;=EX$8+1,SUM(EV17-EX$10)*EW$11+EY$10))))))</f>
        <v>13500</v>
      </c>
      <c r="EX17" s="357">
        <f>$EK17-EW17</f>
        <v>56500</v>
      </c>
      <c r="EY17" s="354">
        <f>EX17-$BL17</f>
        <v>520</v>
      </c>
      <c r="EZ17" s="368">
        <f>EY17*7/365.2425</f>
        <v>9.9659815054381671</v>
      </c>
      <c r="FA17" s="364">
        <f>IF(EV17&lt;=2000,0,IF(EV17&lt;=12000,(EV17-2000)*FA$11/10000,IF(EV17&lt;=48000,FA$11,IF(EV17&lt;=58000,FA$11-(EV17-48000)*0.08,0))))</f>
        <v>0</v>
      </c>
      <c r="FB17" s="86">
        <f>EY17+FA17</f>
        <v>520</v>
      </c>
      <c r="FC17" s="141">
        <f>FB17*7/365.2425</f>
        <v>9.9659815054381671</v>
      </c>
      <c r="FD17" s="37"/>
      <c r="FE17" s="17"/>
      <c r="FF17" s="37"/>
      <c r="FG17" s="351">
        <f>EV17</f>
        <v>70000</v>
      </c>
      <c r="FH17" s="360">
        <f>IF(FG17&lt;=FI$6,SUM(FG17*FH$6),IF(FG17&lt;=FI$7,SUM(FG17-FI$6)*FH$7+FJ$6,IF(FG17&lt;=FI$8,SUM(FG17-FI$7)*FH$8+FJ$7,IF(FG17&lt;=FI$9,SUM(FG17-FI$8)*FH$9+FJ$8,IF(FG17&lt;=FI$10,SUM(FG17-FI$9)*FH$10+FJ$9,IF(FG17&gt;=FI$8+1,SUM(FG17-FI$10)*FH$11+FJ$10))))))</f>
        <v>13500</v>
      </c>
      <c r="FI17" s="357">
        <f>$EK17-FH17</f>
        <v>56500</v>
      </c>
      <c r="FJ17" s="354">
        <f>FI17-$BL17</f>
        <v>520</v>
      </c>
      <c r="FK17" s="368">
        <f>FJ17*7/365.2425</f>
        <v>9.9659815054381671</v>
      </c>
      <c r="FL17" s="364">
        <f>IF(FG17&lt;=2000,0,IF(FG17&lt;=12000,(FG17-2000)*FL$11/10000,IF(FG17&lt;=48000,FL$11,IF(FG17&lt;=58000,FL$11-(FG17-48000)*0.08,0))))</f>
        <v>0</v>
      </c>
      <c r="FM17" s="86">
        <f>FJ17+FL17</f>
        <v>520</v>
      </c>
      <c r="FN17" s="141">
        <f>FM17*7/365.2425</f>
        <v>9.9659815054381671</v>
      </c>
      <c r="FO17" s="37"/>
      <c r="FP17" s="17"/>
      <c r="FQ17" s="37"/>
      <c r="FR17" s="351">
        <f>FG17</f>
        <v>70000</v>
      </c>
      <c r="FS17" s="360">
        <f>IF(FR17&lt;=FT$6,SUM(FR17*FS$6),IF(FR17&lt;=FT$7,SUM(FR17-FT$6)*FS$7+FU$6,IF(FR17&lt;=FT$8,SUM(FR17-FT$7)*FS$8+FU$7,IF(FR17&lt;=FT$9,SUM(FR17-FT$8)*FS$9+FU$8,IF(FR17&lt;=FT$10,SUM(FR17-FT$9)*FS$10+FU$9,IF(FR17&gt;=FT$8+1,SUM(FR17-FT$10)*FS$11+FU$10))))))</f>
        <v>13500</v>
      </c>
      <c r="FT17" s="357">
        <f>$EK17-FS17</f>
        <v>56500</v>
      </c>
      <c r="FU17" s="354">
        <f>FT17-$BL17</f>
        <v>520</v>
      </c>
      <c r="FV17" s="368">
        <f>FU17*7/365.2425</f>
        <v>9.9659815054381671</v>
      </c>
      <c r="FW17" s="364">
        <f>IF(FR17&lt;=2000,0,IF(FR17&lt;=12000,(FR17-2000)*FW$11/10000,IF(FR17&lt;=48000,FW$11,IF(FR17&lt;=58000,FW$11-(FR17-48000)*0.08,0))))</f>
        <v>0</v>
      </c>
      <c r="FX17" s="86">
        <f>FU17+FW17</f>
        <v>520</v>
      </c>
      <c r="FY17" s="141">
        <f>FX17*7/365.2425</f>
        <v>9.9659815054381671</v>
      </c>
      <c r="FZ17" s="37"/>
      <c r="GA17" s="17"/>
      <c r="GB17" s="17"/>
      <c r="GC17" s="17"/>
      <c r="GD17" s="17"/>
      <c r="GE17" s="17"/>
      <c r="GF17" s="17"/>
      <c r="GG17" s="17"/>
    </row>
    <row r="18" spans="1:189" ht="6" customHeight="1" x14ac:dyDescent="0.25">
      <c r="A18" s="17"/>
      <c r="B18" s="17"/>
      <c r="C18" s="17"/>
      <c r="D18" s="17"/>
      <c r="E18" s="17"/>
      <c r="F18" s="17"/>
      <c r="G18" s="17"/>
      <c r="H18" s="17"/>
      <c r="I18" s="19"/>
      <c r="J18" s="17"/>
      <c r="K18" s="17"/>
      <c r="L18" s="17"/>
      <c r="M18" s="17"/>
      <c r="N18" s="17"/>
      <c r="O18" s="17"/>
      <c r="P18" s="17"/>
      <c r="Q18" s="17"/>
      <c r="R18" s="19"/>
      <c r="S18" s="17"/>
      <c r="T18" s="185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192"/>
      <c r="AF18" s="17"/>
      <c r="AG18" s="185"/>
      <c r="AH18" s="369"/>
      <c r="AI18" s="228"/>
      <c r="AJ18" s="228"/>
      <c r="AK18" s="228"/>
      <c r="AL18" s="370"/>
      <c r="AM18" s="228"/>
      <c r="AN18" s="228"/>
      <c r="AO18" s="228"/>
      <c r="AP18" s="228"/>
      <c r="AQ18" s="192"/>
      <c r="AR18" s="17"/>
      <c r="AS18" s="185"/>
      <c r="AT18" s="228"/>
      <c r="AU18" s="228"/>
      <c r="AV18" s="228"/>
      <c r="AW18" s="228"/>
      <c r="AX18" s="228"/>
      <c r="AY18" s="228"/>
      <c r="AZ18" s="228"/>
      <c r="BA18" s="228"/>
      <c r="BB18" s="228"/>
      <c r="BC18" s="228"/>
      <c r="BD18" s="192"/>
      <c r="BE18" s="17"/>
      <c r="BF18" s="19"/>
      <c r="BG18" s="17"/>
      <c r="BH18" s="17"/>
      <c r="BI18" s="215"/>
      <c r="BJ18" s="228"/>
      <c r="BK18" s="371"/>
      <c r="BL18" s="228"/>
      <c r="BM18" s="228"/>
      <c r="BN18" s="228"/>
      <c r="BO18" s="228"/>
      <c r="BP18" s="228"/>
      <c r="BQ18" s="228"/>
      <c r="BR18" s="228"/>
      <c r="BS18" s="228"/>
      <c r="BT18" s="17"/>
      <c r="BU18" s="228"/>
      <c r="BV18" s="228"/>
      <c r="BW18" s="228"/>
      <c r="BX18" s="228"/>
      <c r="BY18" s="228"/>
      <c r="BZ18" s="228"/>
      <c r="CA18" s="17"/>
      <c r="CB18" s="228"/>
      <c r="CC18" s="222"/>
      <c r="CD18" s="222"/>
      <c r="CE18" s="219"/>
      <c r="CF18" s="219"/>
      <c r="CG18" s="222"/>
      <c r="CH18" s="228"/>
      <c r="CI18" s="228"/>
      <c r="CJ18" s="228"/>
      <c r="CK18" s="228"/>
      <c r="CL18" s="228"/>
      <c r="CM18" s="228"/>
      <c r="CN18" s="228"/>
      <c r="CO18" s="17"/>
      <c r="CP18" s="19"/>
      <c r="CQ18" s="17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17"/>
      <c r="DH18" s="29"/>
      <c r="DI18" s="30"/>
      <c r="DJ18" s="29"/>
      <c r="DK18" s="29"/>
      <c r="DL18" s="29"/>
      <c r="DM18" s="29"/>
      <c r="DN18" s="29"/>
      <c r="DO18" s="17"/>
      <c r="DP18" s="31"/>
      <c r="DQ18" s="20"/>
      <c r="DR18" s="31"/>
      <c r="DS18" s="31"/>
      <c r="DT18" s="31"/>
      <c r="DU18" s="31"/>
      <c r="DV18" s="31"/>
      <c r="DW18" s="17"/>
      <c r="DX18" s="33"/>
      <c r="DY18" s="195"/>
      <c r="DZ18" s="33"/>
      <c r="EA18" s="33"/>
      <c r="EB18" s="33"/>
      <c r="EC18" s="35"/>
      <c r="ED18" s="33"/>
      <c r="EE18" s="33"/>
      <c r="EF18" s="33"/>
      <c r="EG18" s="33"/>
      <c r="EH18" s="33"/>
      <c r="EI18" s="1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1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1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1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17"/>
      <c r="GB18" s="17"/>
      <c r="GC18" s="17"/>
      <c r="GD18" s="17"/>
      <c r="GE18" s="17"/>
      <c r="GF18" s="17"/>
      <c r="GG18" s="17"/>
    </row>
    <row r="19" spans="1:189" ht="18" customHeight="1" x14ac:dyDescent="0.35">
      <c r="A19" s="17"/>
      <c r="B19" s="377" t="s">
        <v>204</v>
      </c>
      <c r="C19" s="24"/>
      <c r="D19" s="24"/>
      <c r="E19" s="24"/>
      <c r="F19" s="24"/>
      <c r="G19" s="25"/>
      <c r="H19" s="17"/>
      <c r="I19" s="19"/>
      <c r="J19" s="17"/>
      <c r="K19" s="17"/>
      <c r="L19" s="17"/>
      <c r="M19" s="17"/>
      <c r="N19" s="17"/>
      <c r="O19" s="17"/>
      <c r="P19" s="17"/>
      <c r="Q19" s="17"/>
      <c r="R19" s="19"/>
      <c r="S19" s="17"/>
      <c r="T19" s="372"/>
      <c r="U19" s="373" t="s">
        <v>176</v>
      </c>
      <c r="V19" s="373"/>
      <c r="W19" s="373"/>
      <c r="X19" s="373"/>
      <c r="Y19" s="373"/>
      <c r="Z19" s="373"/>
      <c r="AA19" s="373"/>
      <c r="AB19" s="373"/>
      <c r="AC19" s="373"/>
      <c r="AD19" s="373"/>
      <c r="AE19" s="374"/>
      <c r="AF19" s="17"/>
      <c r="AG19" s="372"/>
      <c r="AH19" s="373" t="s">
        <v>209</v>
      </c>
      <c r="AI19" s="373"/>
      <c r="AJ19" s="373"/>
      <c r="AK19" s="373"/>
      <c r="AL19" s="373"/>
      <c r="AM19" s="373"/>
      <c r="AN19" s="373"/>
      <c r="AO19" s="373"/>
      <c r="AP19" s="373"/>
      <c r="AQ19" s="374"/>
      <c r="AR19" s="17"/>
      <c r="AS19" s="372"/>
      <c r="AT19" s="373" t="s">
        <v>210</v>
      </c>
      <c r="AU19" s="373"/>
      <c r="AV19" s="373"/>
      <c r="AW19" s="373"/>
      <c r="AX19" s="373"/>
      <c r="AY19" s="373"/>
      <c r="AZ19" s="373"/>
      <c r="BA19" s="373"/>
      <c r="BB19" s="373"/>
      <c r="BC19" s="373"/>
      <c r="BD19" s="374"/>
      <c r="BE19" s="17"/>
      <c r="BF19" s="19"/>
      <c r="BG19" s="17"/>
      <c r="BH19" s="17"/>
      <c r="BI19" s="215"/>
      <c r="BJ19" s="228" t="str">
        <f>BJ12</f>
        <v>Table 1E -  present tax</v>
      </c>
      <c r="BK19" s="371"/>
      <c r="BL19" s="228"/>
      <c r="BM19" s="228"/>
      <c r="BN19" s="228" t="str">
        <f>BN12</f>
        <v>Table 1F - alternative tax with no Basic Income</v>
      </c>
      <c r="BO19" s="228"/>
      <c r="BP19" s="228"/>
      <c r="BQ19" s="228"/>
      <c r="BR19" s="228"/>
      <c r="BS19" s="228"/>
      <c r="BT19" s="17"/>
      <c r="BU19" s="228"/>
      <c r="BV19" s="375" t="str">
        <f>BV12</f>
        <v>Table 1G - with the present tax system</v>
      </c>
      <c r="BW19" s="228"/>
      <c r="BX19" s="228"/>
      <c r="BY19" s="228"/>
      <c r="BZ19" s="228"/>
      <c r="CA19" s="17"/>
      <c r="CB19" s="228"/>
      <c r="CC19" s="376" t="str">
        <f>CC12</f>
        <v>Table 1H - with alternative tax and BI</v>
      </c>
      <c r="CD19" s="222"/>
      <c r="CE19" s="219"/>
      <c r="CF19" s="219"/>
      <c r="CG19" s="222"/>
      <c r="CH19" s="228"/>
      <c r="CI19" s="376" t="str">
        <f>CI12</f>
        <v>Table 1I - with tax-free BI</v>
      </c>
      <c r="CJ19" s="228"/>
      <c r="CK19" s="228"/>
      <c r="CL19" s="228"/>
      <c r="CM19" s="228"/>
      <c r="CN19" s="228"/>
      <c r="CO19" s="17"/>
      <c r="CP19" s="19"/>
      <c r="CQ19" s="17"/>
      <c r="CR19" s="26"/>
      <c r="CS19" s="26" t="str">
        <f>CS12</f>
        <v>Table 1J</v>
      </c>
      <c r="CT19" s="26"/>
      <c r="CU19" s="26"/>
      <c r="CV19" s="26"/>
      <c r="CW19" s="26"/>
      <c r="CX19" s="26" t="str">
        <f>CX12</f>
        <v>Table 1K</v>
      </c>
      <c r="CY19" s="26"/>
      <c r="CZ19" s="26"/>
      <c r="DA19" s="26"/>
      <c r="DB19" s="26"/>
      <c r="DC19" s="26"/>
      <c r="DD19" s="26"/>
      <c r="DE19" s="26"/>
      <c r="DF19" s="26"/>
      <c r="DG19" s="17"/>
      <c r="DH19" s="29"/>
      <c r="DI19" s="30" t="str">
        <f>DI12</f>
        <v>Table 1L</v>
      </c>
      <c r="DJ19" s="29"/>
      <c r="DK19" s="29"/>
      <c r="DL19" s="29"/>
      <c r="DM19" s="29"/>
      <c r="DN19" s="29"/>
      <c r="DO19" s="17"/>
      <c r="DP19" s="31"/>
      <c r="DQ19" s="20" t="str">
        <f>DQ12</f>
        <v>Table 1M</v>
      </c>
      <c r="DR19" s="31"/>
      <c r="DS19" s="31"/>
      <c r="DT19" s="31"/>
      <c r="DU19" s="31"/>
      <c r="DV19" s="31"/>
      <c r="DW19" s="17"/>
      <c r="DX19" s="33"/>
      <c r="DY19" s="195" t="str">
        <f>DY12</f>
        <v>Table 1N</v>
      </c>
      <c r="DZ19" s="33"/>
      <c r="EA19" s="33"/>
      <c r="EB19" s="33"/>
      <c r="EC19" s="35"/>
      <c r="ED19" s="33"/>
      <c r="EE19" s="33"/>
      <c r="EF19" s="33"/>
      <c r="EG19" s="33"/>
      <c r="EH19" s="33"/>
      <c r="EI19" s="17"/>
      <c r="EJ19" s="37"/>
      <c r="EK19" s="38" t="str">
        <f>EK12</f>
        <v>Table 1O</v>
      </c>
      <c r="EL19" s="37"/>
      <c r="EM19" s="37"/>
      <c r="EN19" s="37"/>
      <c r="EO19" s="37"/>
      <c r="EP19" s="37"/>
      <c r="EQ19" s="37"/>
      <c r="ER19" s="37"/>
      <c r="ES19" s="37"/>
      <c r="ET19" s="17"/>
      <c r="EU19" s="37"/>
      <c r="EV19" s="38" t="str">
        <f>EV12</f>
        <v>Table 1O</v>
      </c>
      <c r="EW19" s="37"/>
      <c r="EX19" s="37"/>
      <c r="EY19" s="37"/>
      <c r="EZ19" s="37"/>
      <c r="FA19" s="37"/>
      <c r="FB19" s="37"/>
      <c r="FC19" s="37"/>
      <c r="FD19" s="37"/>
      <c r="FE19" s="17"/>
      <c r="FF19" s="37"/>
      <c r="FG19" s="38" t="str">
        <f>FG12</f>
        <v>Table 1O</v>
      </c>
      <c r="FH19" s="37"/>
      <c r="FI19" s="37"/>
      <c r="FJ19" s="37"/>
      <c r="FK19" s="37"/>
      <c r="FL19" s="37"/>
      <c r="FM19" s="37"/>
      <c r="FN19" s="37"/>
      <c r="FO19" s="37"/>
      <c r="FP19" s="17"/>
      <c r="FQ19" s="37"/>
      <c r="FR19" s="38" t="str">
        <f>FR12</f>
        <v>Table 1O</v>
      </c>
      <c r="FS19" s="37"/>
      <c r="FT19" s="37"/>
      <c r="FU19" s="37"/>
      <c r="FV19" s="37"/>
      <c r="FW19" s="37"/>
      <c r="FX19" s="37"/>
      <c r="FY19" s="37"/>
      <c r="FZ19" s="37"/>
      <c r="GA19" s="17"/>
      <c r="GB19" s="17"/>
      <c r="GC19" s="17"/>
      <c r="GD19" s="17"/>
      <c r="GE19" s="17"/>
      <c r="GF19" s="17"/>
      <c r="GG19" s="17"/>
    </row>
    <row r="20" spans="1:189" ht="15" customHeight="1" x14ac:dyDescent="0.25">
      <c r="A20" s="17"/>
      <c r="B20" s="47" t="s">
        <v>139</v>
      </c>
      <c r="C20" s="49"/>
      <c r="D20" s="49"/>
      <c r="E20" s="49"/>
      <c r="F20" s="49"/>
      <c r="G20" s="50"/>
      <c r="H20" s="17"/>
      <c r="I20" s="19"/>
      <c r="J20" s="17"/>
      <c r="K20" s="17"/>
      <c r="L20" s="17"/>
      <c r="M20" s="17"/>
      <c r="N20" s="17"/>
      <c r="O20" s="17"/>
      <c r="P20" s="17"/>
      <c r="Q20" s="17"/>
      <c r="R20" s="19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378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9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9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841">
        <v>435900</v>
      </c>
      <c r="DK20" s="17"/>
      <c r="DL20" s="17"/>
      <c r="DM20" s="17"/>
      <c r="DN20" s="17"/>
      <c r="DO20" s="17"/>
      <c r="DP20" s="17"/>
      <c r="DQ20" s="17"/>
      <c r="DR20" s="841">
        <v>422450</v>
      </c>
      <c r="DS20" s="17"/>
      <c r="DT20" s="17"/>
      <c r="DU20" s="17"/>
      <c r="DV20" s="17"/>
      <c r="DW20" s="17"/>
      <c r="DX20" s="17"/>
      <c r="DY20" s="17"/>
      <c r="DZ20" s="841">
        <v>369078</v>
      </c>
      <c r="EA20" s="17"/>
      <c r="EB20" s="17"/>
      <c r="EC20" s="276"/>
      <c r="ED20" s="17"/>
      <c r="EE20" s="17"/>
      <c r="EF20" s="17"/>
      <c r="EG20" s="17"/>
      <c r="EH20" s="17"/>
      <c r="EI20" s="17"/>
      <c r="EJ20" s="17"/>
      <c r="EK20" s="17"/>
      <c r="EL20" s="379">
        <v>272650</v>
      </c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379">
        <v>272650</v>
      </c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847">
        <v>272650</v>
      </c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847">
        <v>272650</v>
      </c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</row>
    <row r="21" spans="1:189" ht="15" customHeight="1" x14ac:dyDescent="0.25">
      <c r="A21" s="17"/>
      <c r="B21" s="47" t="s">
        <v>206</v>
      </c>
      <c r="C21" s="49"/>
      <c r="D21" s="49"/>
      <c r="E21" s="49"/>
      <c r="F21" s="49"/>
      <c r="G21" s="50"/>
      <c r="H21" s="17"/>
      <c r="I21" s="19"/>
      <c r="J21" s="17"/>
      <c r="K21" s="228"/>
      <c r="L21" s="228" t="s">
        <v>262</v>
      </c>
      <c r="M21" s="228"/>
      <c r="N21" s="228"/>
      <c r="O21" s="228"/>
      <c r="P21" s="228"/>
      <c r="Q21" s="17"/>
      <c r="R21" s="19"/>
      <c r="S21" s="17"/>
      <c r="T21" s="21"/>
      <c r="U21" s="380" t="s">
        <v>128</v>
      </c>
      <c r="V21" s="23"/>
      <c r="W21" s="23"/>
      <c r="X21" s="24"/>
      <c r="Y21" s="24"/>
      <c r="Z21" s="24"/>
      <c r="AA21" s="24"/>
      <c r="AB21" s="24"/>
      <c r="AC21" s="24"/>
      <c r="AD21" s="24"/>
      <c r="AE21" s="25"/>
      <c r="AF21" s="17"/>
      <c r="AG21" s="21"/>
      <c r="AH21" s="380" t="s">
        <v>128</v>
      </c>
      <c r="AI21" s="23"/>
      <c r="AJ21" s="24"/>
      <c r="AK21" s="24"/>
      <c r="AL21" s="24"/>
      <c r="AM21" s="24"/>
      <c r="AN21" s="24"/>
      <c r="AO21" s="24"/>
      <c r="AP21" s="24"/>
      <c r="AQ21" s="25"/>
      <c r="AR21" s="17"/>
      <c r="AS21" s="21"/>
      <c r="AT21" s="380" t="s">
        <v>128</v>
      </c>
      <c r="AU21" s="23"/>
      <c r="AV21" s="23"/>
      <c r="AW21" s="24"/>
      <c r="AX21" s="24"/>
      <c r="AY21" s="24"/>
      <c r="AZ21" s="24"/>
      <c r="BA21" s="24"/>
      <c r="BB21" s="24"/>
      <c r="BC21" s="24"/>
      <c r="BD21" s="25"/>
      <c r="BE21" s="17"/>
      <c r="BF21" s="19"/>
      <c r="BG21" s="17"/>
      <c r="BH21" s="17"/>
      <c r="BI21" s="17"/>
      <c r="BJ21" s="381" t="s">
        <v>117</v>
      </c>
      <c r="BK21" s="24"/>
      <c r="BL21" s="25"/>
      <c r="BM21" s="17"/>
      <c r="BN21" s="381" t="s">
        <v>117</v>
      </c>
      <c r="BO21" s="24"/>
      <c r="BP21" s="24"/>
      <c r="BQ21" s="24"/>
      <c r="BR21" s="25"/>
      <c r="BS21" s="17"/>
      <c r="BT21" s="17"/>
      <c r="BU21" s="17"/>
      <c r="BV21" s="381" t="s">
        <v>159</v>
      </c>
      <c r="BW21" s="24"/>
      <c r="BX21" s="24"/>
      <c r="BY21" s="25"/>
      <c r="BZ21" s="17"/>
      <c r="CA21" s="17"/>
      <c r="CB21" s="17"/>
      <c r="CC21" s="381" t="s">
        <v>121</v>
      </c>
      <c r="CD21" s="24"/>
      <c r="CE21" s="24"/>
      <c r="CF21" s="24"/>
      <c r="CG21" s="25"/>
      <c r="CH21" s="17"/>
      <c r="CI21" s="381" t="s">
        <v>120</v>
      </c>
      <c r="CJ21" s="24"/>
      <c r="CK21" s="24"/>
      <c r="CL21" s="24"/>
      <c r="CM21" s="25"/>
      <c r="CN21" s="17"/>
      <c r="CO21" s="17"/>
      <c r="CP21" s="19"/>
      <c r="CQ21" s="17"/>
      <c r="CR21" s="818"/>
      <c r="CS21" s="819" t="s">
        <v>158</v>
      </c>
      <c r="CT21" s="820"/>
      <c r="CU21" s="820"/>
      <c r="CV21" s="820"/>
      <c r="CW21" s="820"/>
      <c r="CX21" s="820"/>
      <c r="CY21" s="820"/>
      <c r="CZ21" s="820"/>
      <c r="DA21" s="820"/>
      <c r="DB21" s="820"/>
      <c r="DC21" s="820"/>
      <c r="DD21" s="820"/>
      <c r="DE21" s="820"/>
      <c r="DF21" s="821"/>
      <c r="DH21" s="818"/>
      <c r="DI21" s="822" t="s">
        <v>160</v>
      </c>
      <c r="DJ21" s="820"/>
      <c r="DK21" s="820"/>
      <c r="DL21" s="820"/>
      <c r="DM21" s="821"/>
      <c r="DN21" s="821"/>
      <c r="DP21" s="818"/>
      <c r="DQ21" s="822" t="s">
        <v>161</v>
      </c>
      <c r="DR21" s="820"/>
      <c r="DS21" s="820"/>
      <c r="DT21" s="820"/>
      <c r="DU21" s="820"/>
      <c r="DV21" s="821"/>
      <c r="DX21" s="818"/>
      <c r="DY21" s="822" t="s">
        <v>162</v>
      </c>
      <c r="DZ21" s="820"/>
      <c r="EA21" s="820"/>
      <c r="EB21" s="820"/>
      <c r="EC21" s="823"/>
      <c r="ED21" s="820"/>
      <c r="EE21" s="820"/>
      <c r="EF21" s="820"/>
      <c r="EG21" s="820"/>
      <c r="EH21" s="821"/>
      <c r="EJ21" s="818"/>
      <c r="EK21" s="819" t="s">
        <v>72</v>
      </c>
      <c r="EL21" s="820" t="s">
        <v>299</v>
      </c>
      <c r="EM21" s="820"/>
      <c r="EN21" s="820"/>
      <c r="EO21" s="820"/>
      <c r="EP21" s="820"/>
      <c r="EQ21" s="820"/>
      <c r="ER21" s="820"/>
      <c r="ES21" s="821"/>
      <c r="EU21" s="818"/>
      <c r="EV21" s="819" t="s">
        <v>72</v>
      </c>
      <c r="EW21" s="820" t="s">
        <v>180</v>
      </c>
      <c r="EX21" s="820" t="s">
        <v>275</v>
      </c>
      <c r="EY21" s="820"/>
      <c r="EZ21" s="820"/>
      <c r="FA21" s="820"/>
      <c r="FB21" s="820"/>
      <c r="FC21" s="820"/>
      <c r="FD21" s="821"/>
      <c r="FF21" s="818"/>
      <c r="FG21" s="819" t="s">
        <v>72</v>
      </c>
      <c r="FH21" s="820" t="s">
        <v>182</v>
      </c>
      <c r="FI21" s="820" t="str">
        <f>FK3</f>
        <v>June 2025 -&gt; June 2026</v>
      </c>
      <c r="FJ21" s="820"/>
      <c r="FK21" s="820"/>
      <c r="FL21" s="820"/>
      <c r="FM21" s="820"/>
      <c r="FN21" s="820"/>
      <c r="FO21" s="821"/>
      <c r="FQ21" s="818"/>
      <c r="FR21" s="819" t="s">
        <v>72</v>
      </c>
      <c r="FS21" s="820" t="s">
        <v>274</v>
      </c>
      <c r="FT21" s="824" t="s">
        <v>276</v>
      </c>
      <c r="FU21" s="820" t="str">
        <f>FV3</f>
        <v>June 2026 -&gt;</v>
      </c>
      <c r="FV21" s="820"/>
      <c r="FW21" s="820"/>
      <c r="FX21" s="820"/>
      <c r="FY21" s="820"/>
      <c r="FZ21" s="821"/>
      <c r="GB21" s="17"/>
      <c r="GC21" s="17"/>
      <c r="GD21" s="17"/>
      <c r="GE21" s="17"/>
      <c r="GF21" s="17"/>
      <c r="GG21" s="17"/>
    </row>
    <row r="22" spans="1:189" ht="15" customHeight="1" x14ac:dyDescent="0.25">
      <c r="A22" s="17"/>
      <c r="B22" s="147" t="s">
        <v>207</v>
      </c>
      <c r="C22" s="148"/>
      <c r="D22" s="148"/>
      <c r="E22" s="148"/>
      <c r="F22" s="148"/>
      <c r="G22" s="386" t="str">
        <f>C1</f>
        <v>V 1.231010</v>
      </c>
      <c r="H22" s="17"/>
      <c r="I22" s="19"/>
      <c r="J22" s="17"/>
      <c r="K22" s="228"/>
      <c r="L22" s="382" t="s">
        <v>12</v>
      </c>
      <c r="M22" s="383" t="s">
        <v>196</v>
      </c>
      <c r="N22" s="383" t="s">
        <v>194</v>
      </c>
      <c r="O22" s="384" t="s">
        <v>247</v>
      </c>
      <c r="P22" s="228"/>
      <c r="Q22" s="17"/>
      <c r="R22" s="19"/>
      <c r="S22" s="17"/>
      <c r="T22" s="47"/>
      <c r="U22" s="48" t="s">
        <v>305</v>
      </c>
      <c r="V22" s="49"/>
      <c r="W22" s="49"/>
      <c r="X22" s="49"/>
      <c r="Y22" s="49"/>
      <c r="Z22" s="49"/>
      <c r="AA22" s="49"/>
      <c r="AB22" s="49"/>
      <c r="AC22" s="49"/>
      <c r="AD22" s="49"/>
      <c r="AE22" s="50"/>
      <c r="AF22" s="17"/>
      <c r="AG22" s="47"/>
      <c r="AH22" s="385" t="s">
        <v>211</v>
      </c>
      <c r="AI22" s="49"/>
      <c r="AJ22" s="49"/>
      <c r="AK22" s="49"/>
      <c r="AL22" s="49"/>
      <c r="AM22" s="49"/>
      <c r="AN22" s="49"/>
      <c r="AO22" s="49"/>
      <c r="AP22" s="49"/>
      <c r="AQ22" s="50"/>
      <c r="AR22" s="17"/>
      <c r="AS22" s="47"/>
      <c r="AT22" s="48" t="s">
        <v>305</v>
      </c>
      <c r="AU22" s="49"/>
      <c r="AV22" s="49"/>
      <c r="AW22" s="49"/>
      <c r="AX22" s="49"/>
      <c r="AY22" s="49"/>
      <c r="AZ22" s="49"/>
      <c r="BA22" s="49"/>
      <c r="BB22" s="49"/>
      <c r="BC22" s="49"/>
      <c r="BD22" s="50"/>
      <c r="BE22" s="17"/>
      <c r="BF22" s="19"/>
      <c r="BG22" s="17"/>
      <c r="BH22" s="17"/>
      <c r="BI22" s="17"/>
      <c r="BJ22" s="47" t="s">
        <v>118</v>
      </c>
      <c r="BK22" s="49"/>
      <c r="BL22" s="50"/>
      <c r="BM22" s="17"/>
      <c r="BN22" s="47" t="s">
        <v>119</v>
      </c>
      <c r="BO22" s="49"/>
      <c r="BP22" s="49"/>
      <c r="BQ22" s="49"/>
      <c r="BR22" s="50"/>
      <c r="BS22" s="17"/>
      <c r="BT22" s="17"/>
      <c r="BU22" s="17"/>
      <c r="BV22" s="47" t="s">
        <v>118</v>
      </c>
      <c r="BW22" s="49"/>
      <c r="BX22" s="49"/>
      <c r="BY22" s="50"/>
      <c r="BZ22" s="17"/>
      <c r="CA22" s="17"/>
      <c r="CB22" s="17"/>
      <c r="CC22" s="47" t="s">
        <v>122</v>
      </c>
      <c r="CD22" s="49"/>
      <c r="CE22" s="49"/>
      <c r="CF22" s="49"/>
      <c r="CG22" s="50"/>
      <c r="CH22" s="17"/>
      <c r="CI22" s="47" t="s">
        <v>122</v>
      </c>
      <c r="CJ22" s="49"/>
      <c r="CK22" s="49"/>
      <c r="CL22" s="49"/>
      <c r="CM22" s="50"/>
      <c r="CN22" s="17"/>
      <c r="CO22" s="17"/>
      <c r="CP22" s="19"/>
      <c r="CQ22" s="17"/>
      <c r="CR22" s="825"/>
      <c r="CS22" s="826" t="s">
        <v>138</v>
      </c>
      <c r="CT22" s="826"/>
      <c r="CU22" s="826"/>
      <c r="CV22" s="826" t="s">
        <v>127</v>
      </c>
      <c r="CW22" s="826"/>
      <c r="CX22" s="826"/>
      <c r="CY22" s="826"/>
      <c r="CZ22" s="826"/>
      <c r="DA22" s="826"/>
      <c r="DB22" s="826"/>
      <c r="DC22" s="826"/>
      <c r="DD22" s="826"/>
      <c r="DE22" s="826"/>
      <c r="DF22" s="827"/>
      <c r="DH22" s="825"/>
      <c r="DI22" s="826" t="s">
        <v>307</v>
      </c>
      <c r="DJ22" s="826"/>
      <c r="DK22" s="826"/>
      <c r="DL22" s="826"/>
      <c r="DM22" s="827"/>
      <c r="DN22" s="827"/>
      <c r="DP22" s="825"/>
      <c r="DQ22" s="826" t="s">
        <v>307</v>
      </c>
      <c r="DR22" s="826"/>
      <c r="DS22" s="826"/>
      <c r="DT22" s="826"/>
      <c r="DU22" s="826"/>
      <c r="DV22" s="827"/>
      <c r="DX22" s="825"/>
      <c r="DY22" s="826" t="s">
        <v>138</v>
      </c>
      <c r="DZ22" s="826"/>
      <c r="EA22" s="826"/>
      <c r="EB22" s="826" t="s">
        <v>127</v>
      </c>
      <c r="EC22" s="828"/>
      <c r="ED22" s="826"/>
      <c r="EE22" s="826"/>
      <c r="EF22" s="826"/>
      <c r="EG22" s="826"/>
      <c r="EH22" s="827"/>
      <c r="EJ22" s="825"/>
      <c r="EK22" s="826" t="s">
        <v>138</v>
      </c>
      <c r="EL22" s="826"/>
      <c r="EM22" s="826"/>
      <c r="EN22" s="826" t="s">
        <v>127</v>
      </c>
      <c r="EO22" s="826"/>
      <c r="EP22" s="826"/>
      <c r="EQ22" s="826"/>
      <c r="ER22" s="826"/>
      <c r="ES22" s="827"/>
      <c r="EU22" s="825"/>
      <c r="EV22" s="826" t="s">
        <v>138</v>
      </c>
      <c r="EW22" s="826"/>
      <c r="EX22" s="826"/>
      <c r="EY22" s="826" t="s">
        <v>127</v>
      </c>
      <c r="EZ22" s="826"/>
      <c r="FA22" s="826"/>
      <c r="FB22" s="826"/>
      <c r="FC22" s="826"/>
      <c r="FD22" s="827"/>
      <c r="FF22" s="825"/>
      <c r="FG22" s="826" t="s">
        <v>138</v>
      </c>
      <c r="FH22" s="826"/>
      <c r="FI22" s="826"/>
      <c r="FJ22" s="826" t="s">
        <v>127</v>
      </c>
      <c r="FK22" s="826"/>
      <c r="FL22" s="826"/>
      <c r="FM22" s="826"/>
      <c r="FN22" s="826"/>
      <c r="FO22" s="827"/>
      <c r="FQ22" s="825"/>
      <c r="FR22" s="826" t="s">
        <v>138</v>
      </c>
      <c r="FS22" s="826"/>
      <c r="FT22" s="826"/>
      <c r="FU22" s="826" t="s">
        <v>127</v>
      </c>
      <c r="FV22" s="826"/>
      <c r="FW22" s="826"/>
      <c r="FX22" s="826"/>
      <c r="FY22" s="826"/>
      <c r="FZ22" s="827"/>
      <c r="GB22" s="17"/>
      <c r="GC22" s="17"/>
      <c r="GD22" s="17"/>
      <c r="GE22" s="17"/>
      <c r="GF22" s="17"/>
      <c r="GG22" s="17"/>
    </row>
    <row r="23" spans="1:189" ht="15" customHeight="1" thickBot="1" x14ac:dyDescent="0.3">
      <c r="A23" s="17"/>
      <c r="B23" s="17"/>
      <c r="C23" s="17"/>
      <c r="D23" s="17"/>
      <c r="E23" s="17"/>
      <c r="F23" s="17"/>
      <c r="G23" s="17"/>
      <c r="H23" s="17"/>
      <c r="I23" s="19"/>
      <c r="J23" s="17"/>
      <c r="K23" s="228"/>
      <c r="L23" s="387" t="s">
        <v>201</v>
      </c>
      <c r="M23" s="388" t="s">
        <v>195</v>
      </c>
      <c r="N23" s="388" t="s">
        <v>195</v>
      </c>
      <c r="O23" s="389" t="s">
        <v>195</v>
      </c>
      <c r="P23" s="228"/>
      <c r="Q23" s="17"/>
      <c r="R23" s="19"/>
      <c r="S23" s="17"/>
      <c r="T23" s="147"/>
      <c r="U23" s="834" t="s">
        <v>306</v>
      </c>
      <c r="V23" s="148"/>
      <c r="W23" s="148"/>
      <c r="X23" s="148"/>
      <c r="Y23" s="148"/>
      <c r="Z23" s="148"/>
      <c r="AA23" s="148"/>
      <c r="AB23" s="148"/>
      <c r="AC23" s="148"/>
      <c r="AD23" s="148"/>
      <c r="AE23" s="149"/>
      <c r="AF23" s="17"/>
      <c r="AG23" s="147"/>
      <c r="AH23" s="393"/>
      <c r="AI23" s="148"/>
      <c r="AJ23" s="148"/>
      <c r="AK23" s="148"/>
      <c r="AL23" s="148"/>
      <c r="AM23" s="148"/>
      <c r="AN23" s="148"/>
      <c r="AO23" s="148"/>
      <c r="AP23" s="148"/>
      <c r="AQ23" s="149"/>
      <c r="AR23" s="17"/>
      <c r="AS23" s="147"/>
      <c r="AT23" s="834" t="s">
        <v>306</v>
      </c>
      <c r="AU23" s="148"/>
      <c r="AV23" s="148"/>
      <c r="AW23" s="148"/>
      <c r="AX23" s="148"/>
      <c r="AY23" s="148"/>
      <c r="AZ23" s="148"/>
      <c r="BA23" s="148"/>
      <c r="BB23" s="148"/>
      <c r="BC23" s="148"/>
      <c r="BD23" s="149"/>
      <c r="BE23" s="17"/>
      <c r="BF23" s="19"/>
      <c r="BG23" s="17"/>
      <c r="BH23" s="17"/>
      <c r="BI23" s="17"/>
      <c r="BJ23" s="147"/>
      <c r="BK23" s="148"/>
      <c r="BL23" s="149"/>
      <c r="BM23" s="17"/>
      <c r="BN23" s="147"/>
      <c r="BO23" s="148"/>
      <c r="BP23" s="148"/>
      <c r="BQ23" s="148"/>
      <c r="BR23" s="149"/>
      <c r="BS23" s="17"/>
      <c r="BT23" s="17"/>
      <c r="BU23" s="17"/>
      <c r="BV23" s="147"/>
      <c r="BW23" s="148"/>
      <c r="BX23" s="148"/>
      <c r="BY23" s="149"/>
      <c r="BZ23" s="17"/>
      <c r="CA23" s="17"/>
      <c r="CB23" s="17"/>
      <c r="CC23" s="147"/>
      <c r="CD23" s="148"/>
      <c r="CE23" s="148"/>
      <c r="CF23" s="148"/>
      <c r="CG23" s="149"/>
      <c r="CH23" s="17"/>
      <c r="CI23" s="147"/>
      <c r="CJ23" s="148"/>
      <c r="CK23" s="148"/>
      <c r="CL23" s="148"/>
      <c r="CM23" s="149"/>
      <c r="CN23" s="17"/>
      <c r="CO23" s="17"/>
      <c r="CP23" s="19"/>
      <c r="CQ23" s="17"/>
      <c r="CR23" s="829"/>
      <c r="CS23" s="830" t="s">
        <v>235</v>
      </c>
      <c r="CT23" s="830"/>
      <c r="CU23" s="830"/>
      <c r="CV23" s="830"/>
      <c r="CW23" s="830"/>
      <c r="CX23" s="830"/>
      <c r="CY23" s="830"/>
      <c r="CZ23" s="830"/>
      <c r="DA23" s="830"/>
      <c r="DB23" s="830"/>
      <c r="DC23" s="830"/>
      <c r="DD23" s="830"/>
      <c r="DE23" s="830"/>
      <c r="DF23" s="831"/>
      <c r="DH23" s="829"/>
      <c r="DI23" s="830" t="s">
        <v>174</v>
      </c>
      <c r="DJ23" s="830"/>
      <c r="DK23" s="830"/>
      <c r="DL23" s="832">
        <v>207340</v>
      </c>
      <c r="DM23" s="831"/>
      <c r="DN23" s="827"/>
      <c r="DP23" s="829"/>
      <c r="DQ23" s="830" t="s">
        <v>174</v>
      </c>
      <c r="DR23" s="830"/>
      <c r="DS23" s="830"/>
      <c r="DT23" s="832">
        <v>127835</v>
      </c>
      <c r="DU23" s="830"/>
      <c r="DV23" s="831"/>
      <c r="DX23" s="829"/>
      <c r="DY23" s="830" t="s">
        <v>308</v>
      </c>
      <c r="DZ23" s="830"/>
      <c r="EA23" s="830"/>
      <c r="EB23" s="830"/>
      <c r="EC23" s="833"/>
      <c r="ED23" s="830"/>
      <c r="EE23" s="830"/>
      <c r="EF23" s="830"/>
      <c r="EG23" s="830"/>
      <c r="EH23" s="831"/>
      <c r="EJ23" s="829"/>
      <c r="EK23" s="830" t="s">
        <v>236</v>
      </c>
      <c r="EL23" s="830"/>
      <c r="EM23" s="830"/>
      <c r="EN23" s="832" t="s">
        <v>254</v>
      </c>
      <c r="EO23" s="830"/>
      <c r="EP23" s="830"/>
      <c r="EQ23" s="830"/>
      <c r="ER23" s="830"/>
      <c r="ES23" s="831"/>
      <c r="EU23" s="829"/>
      <c r="EV23" s="830" t="s">
        <v>236</v>
      </c>
      <c r="EW23" s="830"/>
      <c r="EX23" s="830"/>
      <c r="EY23" s="832" t="s">
        <v>254</v>
      </c>
      <c r="EZ23" s="830"/>
      <c r="FA23" s="830"/>
      <c r="FB23" s="830"/>
      <c r="FC23" s="830"/>
      <c r="FD23" s="831"/>
      <c r="FF23" s="829"/>
      <c r="FG23" s="830" t="s">
        <v>236</v>
      </c>
      <c r="FH23" s="830"/>
      <c r="FI23" s="830"/>
      <c r="FJ23" s="832" t="s">
        <v>254</v>
      </c>
      <c r="FK23" s="830"/>
      <c r="FL23" s="830"/>
      <c r="FM23" s="830"/>
      <c r="FN23" s="830"/>
      <c r="FO23" s="831"/>
      <c r="FQ23" s="829"/>
      <c r="FR23" s="830" t="s">
        <v>236</v>
      </c>
      <c r="FS23" s="830"/>
      <c r="FT23" s="830"/>
      <c r="FU23" s="832" t="s">
        <v>254</v>
      </c>
      <c r="FV23" s="830"/>
      <c r="FW23" s="830"/>
      <c r="FX23" s="830"/>
      <c r="FY23" s="830"/>
      <c r="FZ23" s="831"/>
      <c r="GB23" s="17"/>
      <c r="GC23" s="17"/>
      <c r="GD23" s="17"/>
      <c r="GE23" s="17"/>
      <c r="GF23" s="17"/>
      <c r="GG23" s="17"/>
    </row>
    <row r="24" spans="1:189" ht="15" customHeight="1" thickBot="1" x14ac:dyDescent="0.3">
      <c r="A24" s="17"/>
      <c r="B24" s="21" t="s">
        <v>241</v>
      </c>
      <c r="C24" s="24"/>
      <c r="D24" s="24"/>
      <c r="E24" s="24"/>
      <c r="F24" s="24"/>
      <c r="G24" s="25"/>
      <c r="H24" s="17"/>
      <c r="I24" s="19"/>
      <c r="J24" s="17"/>
      <c r="K24" s="228"/>
      <c r="L24" s="390" t="s">
        <v>94</v>
      </c>
      <c r="M24" s="391">
        <v>22.7</v>
      </c>
      <c r="N24" s="391">
        <v>26</v>
      </c>
      <c r="O24" s="392">
        <v>27.76</v>
      </c>
      <c r="P24" s="228"/>
      <c r="Q24" s="17"/>
      <c r="R24" s="19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9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9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</row>
    <row r="25" spans="1:189" ht="15" customHeight="1" x14ac:dyDescent="0.25">
      <c r="A25" s="17"/>
      <c r="B25" s="147" t="s">
        <v>156</v>
      </c>
      <c r="C25" s="148"/>
      <c r="D25" s="148"/>
      <c r="E25" s="148"/>
      <c r="F25" s="148"/>
      <c r="G25" s="149"/>
      <c r="H25" s="17"/>
      <c r="I25" s="19"/>
      <c r="J25" s="17"/>
      <c r="K25" s="228"/>
      <c r="L25" s="394" t="s">
        <v>95</v>
      </c>
      <c r="M25" s="395">
        <f>M24*40</f>
        <v>908</v>
      </c>
      <c r="N25" s="395">
        <f>N24*40</f>
        <v>1040</v>
      </c>
      <c r="O25" s="395">
        <f>O24*40</f>
        <v>1110.4000000000001</v>
      </c>
      <c r="P25" s="228"/>
      <c r="Q25" s="17"/>
      <c r="R25" s="19"/>
      <c r="S25" s="17"/>
      <c r="T25" s="17"/>
      <c r="U25" s="320" t="s">
        <v>272</v>
      </c>
      <c r="V25" s="396"/>
      <c r="W25" s="229"/>
      <c r="X25" s="229"/>
      <c r="Y25" s="229"/>
      <c r="Z25" s="229"/>
      <c r="AA25" s="229"/>
      <c r="AB25" s="230"/>
      <c r="AC25" s="17"/>
      <c r="AD25" s="17"/>
      <c r="AE25" s="17"/>
      <c r="AF25" s="17"/>
      <c r="AG25" s="17"/>
      <c r="AH25" s="320" t="s">
        <v>273</v>
      </c>
      <c r="AI25" s="396"/>
      <c r="AJ25" s="229"/>
      <c r="AK25" s="229"/>
      <c r="AL25" s="229"/>
      <c r="AM25" s="229"/>
      <c r="AN25" s="229"/>
      <c r="AO25" s="229"/>
      <c r="AP25" s="230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9"/>
      <c r="BG25" s="17"/>
      <c r="BH25" s="17"/>
      <c r="BI25" s="17"/>
      <c r="BJ25" s="320" t="s">
        <v>282</v>
      </c>
      <c r="BK25" s="396"/>
      <c r="BL25" s="229"/>
      <c r="BM25" s="229"/>
      <c r="BN25" s="229"/>
      <c r="BO25" s="229"/>
      <c r="BP25" s="230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320" t="s">
        <v>273</v>
      </c>
      <c r="CD25" s="396"/>
      <c r="CE25" s="229"/>
      <c r="CF25" s="229"/>
      <c r="CG25" s="229"/>
      <c r="CH25" s="229"/>
      <c r="CI25" s="229"/>
      <c r="CJ25" s="230"/>
      <c r="CK25" s="17"/>
      <c r="CL25" s="17"/>
      <c r="CM25" s="17"/>
      <c r="CN25" s="17"/>
      <c r="CO25" s="17"/>
      <c r="CP25" s="19"/>
      <c r="CQ25" s="17"/>
      <c r="CR25" s="17"/>
      <c r="CS25" s="320" t="s">
        <v>280</v>
      </c>
      <c r="CT25" s="396"/>
      <c r="CU25" s="229"/>
      <c r="CV25" s="229"/>
      <c r="CW25" s="229"/>
      <c r="CX25" s="229"/>
      <c r="CY25" s="229"/>
      <c r="CZ25" s="230"/>
      <c r="DA25" s="17"/>
      <c r="DB25" s="320" t="s">
        <v>279</v>
      </c>
      <c r="DC25" s="396"/>
      <c r="DD25" s="229"/>
      <c r="DE25" s="230"/>
      <c r="DF25" s="17"/>
      <c r="DG25" s="17"/>
      <c r="DH25" s="17"/>
      <c r="DI25" s="320" t="s">
        <v>281</v>
      </c>
      <c r="DJ25" s="396"/>
      <c r="DK25" s="229"/>
      <c r="DL25" s="229"/>
      <c r="DM25" s="229"/>
      <c r="DN25" s="229"/>
      <c r="DO25" s="229"/>
      <c r="DP25" s="229"/>
      <c r="DQ25" s="230"/>
      <c r="DR25" s="320" t="s">
        <v>279</v>
      </c>
      <c r="DS25" s="396"/>
      <c r="DT25" s="229"/>
      <c r="DU25" s="230"/>
      <c r="DV25" s="17"/>
      <c r="DW25" s="17"/>
      <c r="DX25" s="17"/>
      <c r="DY25" s="320" t="s">
        <v>272</v>
      </c>
      <c r="DZ25" s="396"/>
      <c r="EA25" s="229"/>
      <c r="EB25" s="229"/>
      <c r="EC25" s="229"/>
      <c r="ED25" s="229"/>
      <c r="EE25" s="229"/>
      <c r="EF25" s="230"/>
      <c r="EG25" s="17"/>
      <c r="EH25" s="17"/>
      <c r="EI25" s="17"/>
      <c r="EJ25" s="17"/>
      <c r="EK25" s="320" t="s">
        <v>272</v>
      </c>
      <c r="EL25" s="396"/>
      <c r="EM25" s="229"/>
      <c r="EN25" s="229"/>
      <c r="EO25" s="229"/>
      <c r="EP25" s="229"/>
      <c r="EQ25" s="230"/>
      <c r="ER25" s="17"/>
      <c r="ES25" s="17"/>
      <c r="ET25" s="17"/>
      <c r="EU25" s="17"/>
      <c r="EV25" s="320" t="s">
        <v>272</v>
      </c>
      <c r="EW25" s="396"/>
      <c r="EX25" s="229"/>
      <c r="EY25" s="229"/>
      <c r="EZ25" s="229"/>
      <c r="FA25" s="229"/>
      <c r="FB25" s="230"/>
      <c r="FC25" s="17"/>
      <c r="FD25" s="17"/>
      <c r="FE25" s="17"/>
      <c r="FF25" s="17"/>
      <c r="FG25" s="320" t="s">
        <v>272</v>
      </c>
      <c r="FH25" s="396"/>
      <c r="FI25" s="229"/>
      <c r="FJ25" s="229"/>
      <c r="FK25" s="229"/>
      <c r="FL25" s="229"/>
      <c r="FM25" s="230"/>
      <c r="FN25" s="17"/>
      <c r="FO25" s="17"/>
      <c r="FP25" s="17"/>
      <c r="FQ25" s="17"/>
      <c r="FR25" s="320" t="s">
        <v>272</v>
      </c>
      <c r="FS25" s="396"/>
      <c r="FT25" s="229"/>
      <c r="FU25" s="229"/>
      <c r="FV25" s="229"/>
      <c r="FW25" s="229"/>
      <c r="FX25" s="230"/>
      <c r="FY25" s="17"/>
      <c r="FZ25" s="17"/>
      <c r="GA25" s="17"/>
      <c r="GB25" s="17"/>
      <c r="GC25" s="17"/>
      <c r="GD25" s="17"/>
      <c r="GE25" s="17"/>
      <c r="GF25" s="17"/>
      <c r="GG25" s="17"/>
    </row>
    <row r="26" spans="1:189" ht="15" customHeight="1" x14ac:dyDescent="0.25">
      <c r="A26" s="17"/>
      <c r="B26" s="397" t="s">
        <v>242</v>
      </c>
      <c r="C26" s="24" t="s">
        <v>220</v>
      </c>
      <c r="D26" s="24"/>
      <c r="E26" s="24"/>
      <c r="F26" s="24"/>
      <c r="G26" s="25"/>
      <c r="H26" s="17"/>
      <c r="I26" s="19"/>
      <c r="J26" s="17"/>
      <c r="K26" s="228"/>
      <c r="L26" s="394" t="s">
        <v>96</v>
      </c>
      <c r="M26" s="395">
        <f>M25*2</f>
        <v>1816</v>
      </c>
      <c r="N26" s="395">
        <f>N25*2</f>
        <v>2080</v>
      </c>
      <c r="O26" s="395">
        <f>O25*2</f>
        <v>2220.8000000000002</v>
      </c>
      <c r="P26" s="228"/>
      <c r="Q26" s="17"/>
      <c r="R26" s="19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378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9"/>
      <c r="BG26" s="17"/>
      <c r="BH26" s="17"/>
      <c r="BI26" s="253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398"/>
      <c r="CF26" s="379"/>
      <c r="CG26" s="17"/>
      <c r="CH26" s="17"/>
      <c r="CI26" s="17"/>
      <c r="CJ26" s="17"/>
      <c r="CK26" s="17"/>
      <c r="CL26" s="17"/>
      <c r="CM26" s="17"/>
      <c r="CN26" s="17"/>
      <c r="CO26" s="17"/>
      <c r="CP26" s="19"/>
      <c r="CQ26" s="17"/>
      <c r="CR26" s="17"/>
      <c r="CS26" s="17"/>
      <c r="CT26" s="17"/>
      <c r="CU26" s="17"/>
      <c r="CV26" s="17"/>
      <c r="CW26" s="17"/>
      <c r="CX26" s="399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399"/>
      <c r="DJ26" s="17"/>
      <c r="DK26" s="17"/>
      <c r="DL26" s="17"/>
      <c r="DM26" s="17"/>
      <c r="DN26" s="17"/>
      <c r="DO26" s="17"/>
      <c r="DP26" s="17"/>
      <c r="DQ26" s="400"/>
      <c r="DR26" s="17"/>
      <c r="DS26" s="17"/>
      <c r="DT26" s="17"/>
      <c r="DU26" s="17"/>
      <c r="DV26" s="17"/>
      <c r="DW26" s="17"/>
      <c r="DX26" s="17"/>
      <c r="DY26" s="400"/>
      <c r="DZ26" s="17"/>
      <c r="EA26" s="17"/>
      <c r="EB26" s="17"/>
      <c r="EC26" s="276"/>
      <c r="ED26" s="17"/>
      <c r="EE26" s="17"/>
      <c r="EF26" s="17"/>
      <c r="EG26" s="17"/>
      <c r="EH26" s="17"/>
      <c r="EI26" s="17"/>
      <c r="EJ26" s="17"/>
      <c r="EK26" s="400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400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400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400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</row>
    <row r="27" spans="1:189" ht="16.5" x14ac:dyDescent="0.3">
      <c r="A27" s="17"/>
      <c r="B27" s="147" t="s">
        <v>239</v>
      </c>
      <c r="C27" s="148"/>
      <c r="D27" s="148"/>
      <c r="E27" s="148"/>
      <c r="F27" s="148"/>
      <c r="G27" s="149"/>
      <c r="H27" s="17"/>
      <c r="I27" s="19"/>
      <c r="J27" s="17"/>
      <c r="K27" s="228"/>
      <c r="L27" s="394" t="s">
        <v>97</v>
      </c>
      <c r="M27" s="395">
        <f>M28/12</f>
        <v>3948.0974999999999</v>
      </c>
      <c r="N27" s="395">
        <f>N28/12</f>
        <v>4522.05</v>
      </c>
      <c r="O27" s="395">
        <f>O28/12</f>
        <v>4828.1580000000004</v>
      </c>
      <c r="P27" s="228"/>
      <c r="Q27" s="17"/>
      <c r="R27" s="19"/>
      <c r="S27" s="379"/>
      <c r="T27" s="228"/>
      <c r="U27" s="68" t="s">
        <v>12</v>
      </c>
      <c r="V27" s="228"/>
      <c r="W27" s="228"/>
      <c r="X27" s="228" t="s">
        <v>126</v>
      </c>
      <c r="Y27" s="228"/>
      <c r="Z27" s="228"/>
      <c r="AA27" s="228"/>
      <c r="AB27" s="228"/>
      <c r="AC27" s="228"/>
      <c r="AD27" s="228"/>
      <c r="AE27" s="228"/>
      <c r="AF27" s="17"/>
      <c r="AG27" s="228"/>
      <c r="AH27" s="369"/>
      <c r="AI27" s="228"/>
      <c r="AJ27" s="228" t="s">
        <v>126</v>
      </c>
      <c r="AK27" s="228"/>
      <c r="AL27" s="228"/>
      <c r="AM27" s="228"/>
      <c r="AN27" s="228"/>
      <c r="AO27" s="228"/>
      <c r="AP27" s="228"/>
      <c r="AQ27" s="228"/>
      <c r="AR27" s="17"/>
      <c r="AS27" s="228"/>
      <c r="AT27" s="68" t="s">
        <v>12</v>
      </c>
      <c r="AU27" s="228"/>
      <c r="AV27" s="228"/>
      <c r="AW27" s="228" t="s">
        <v>126</v>
      </c>
      <c r="AX27" s="228"/>
      <c r="AY27" s="228"/>
      <c r="AZ27" s="228"/>
      <c r="BA27" s="228"/>
      <c r="BB27" s="228"/>
      <c r="BC27" s="228"/>
      <c r="BD27" s="228"/>
      <c r="BE27" s="17"/>
      <c r="BF27" s="19"/>
      <c r="BG27" s="17"/>
      <c r="BH27" s="17"/>
      <c r="BI27" s="222"/>
      <c r="BJ27" s="228" t="s">
        <v>99</v>
      </c>
      <c r="BK27" s="371"/>
      <c r="BL27" s="228"/>
      <c r="BM27" s="228"/>
      <c r="BN27" s="228" t="s">
        <v>41</v>
      </c>
      <c r="BO27" s="403"/>
      <c r="BP27" s="403"/>
      <c r="BQ27" s="403"/>
      <c r="BR27" s="228"/>
      <c r="BS27" s="228"/>
      <c r="BT27" s="17"/>
      <c r="BU27" s="228"/>
      <c r="BV27" s="222" t="s">
        <v>80</v>
      </c>
      <c r="BW27" s="228"/>
      <c r="BX27" s="228"/>
      <c r="BY27" s="228"/>
      <c r="BZ27" s="228"/>
      <c r="CA27" s="17"/>
      <c r="CB27" s="228"/>
      <c r="CC27" s="220"/>
      <c r="CD27" s="220" t="s">
        <v>2</v>
      </c>
      <c r="CE27" s="404"/>
      <c r="CF27" s="298"/>
      <c r="CG27" s="228"/>
      <c r="CH27" s="228"/>
      <c r="CI27" s="375" t="s">
        <v>79</v>
      </c>
      <c r="CJ27" s="228"/>
      <c r="CK27" s="228"/>
      <c r="CL27" s="228"/>
      <c r="CM27" s="228"/>
      <c r="CN27" s="228"/>
      <c r="CO27" s="17"/>
      <c r="CP27" s="19"/>
      <c r="CQ27" s="17"/>
      <c r="CR27" s="26"/>
      <c r="CS27" s="26" t="s">
        <v>12</v>
      </c>
      <c r="CT27" s="26" t="s">
        <v>8</v>
      </c>
      <c r="CU27" s="26" t="s">
        <v>13</v>
      </c>
      <c r="CV27" s="26" t="s">
        <v>137</v>
      </c>
      <c r="CW27" s="26"/>
      <c r="CX27" s="26" t="s">
        <v>12</v>
      </c>
      <c r="CY27" s="26" t="s">
        <v>8</v>
      </c>
      <c r="CZ27" s="26" t="s">
        <v>13</v>
      </c>
      <c r="DA27" s="26"/>
      <c r="DB27" s="26" t="s">
        <v>25</v>
      </c>
      <c r="DC27" s="26" t="s">
        <v>154</v>
      </c>
      <c r="DD27" s="26" t="s">
        <v>137</v>
      </c>
      <c r="DE27" s="26"/>
      <c r="DF27" s="26"/>
      <c r="DG27" s="17"/>
      <c r="DH27" s="405"/>
      <c r="DI27" s="240" t="s">
        <v>12</v>
      </c>
      <c r="DJ27" s="240" t="s">
        <v>8</v>
      </c>
      <c r="DK27" s="240" t="s">
        <v>13</v>
      </c>
      <c r="DL27" s="240" t="s">
        <v>137</v>
      </c>
      <c r="DM27" s="240"/>
      <c r="DN27" s="405"/>
      <c r="DO27" s="406"/>
      <c r="DP27" s="407"/>
      <c r="DQ27" s="407" t="s">
        <v>12</v>
      </c>
      <c r="DR27" s="407" t="s">
        <v>8</v>
      </c>
      <c r="DS27" s="407"/>
      <c r="DT27" s="407" t="s">
        <v>137</v>
      </c>
      <c r="DU27" s="407"/>
      <c r="DV27" s="407"/>
      <c r="DW27" s="406"/>
      <c r="DX27" s="408"/>
      <c r="DY27" s="408" t="s">
        <v>12</v>
      </c>
      <c r="DZ27" s="408" t="s">
        <v>8</v>
      </c>
      <c r="EA27" s="408"/>
      <c r="EB27" s="408" t="s">
        <v>137</v>
      </c>
      <c r="EC27" s="409"/>
      <c r="ED27" s="408"/>
      <c r="EE27" s="408" t="s">
        <v>137</v>
      </c>
      <c r="EF27" s="408"/>
      <c r="EG27" s="408"/>
      <c r="EH27" s="408"/>
      <c r="EI27" s="17"/>
      <c r="EJ27" s="38"/>
      <c r="EK27" s="38" t="s">
        <v>12</v>
      </c>
      <c r="EL27" s="38" t="s">
        <v>8</v>
      </c>
      <c r="EM27" s="38"/>
      <c r="EN27" s="38" t="s">
        <v>137</v>
      </c>
      <c r="EO27" s="38"/>
      <c r="EP27" s="38"/>
      <c r="EQ27" s="38"/>
      <c r="ER27" s="38"/>
      <c r="ES27" s="38"/>
      <c r="ET27" s="17"/>
      <c r="EU27" s="38"/>
      <c r="EV27" s="38" t="s">
        <v>12</v>
      </c>
      <c r="EW27" s="38" t="s">
        <v>8</v>
      </c>
      <c r="EX27" s="38"/>
      <c r="EY27" s="38" t="s">
        <v>137</v>
      </c>
      <c r="EZ27" s="38"/>
      <c r="FA27" s="38"/>
      <c r="FB27" s="38"/>
      <c r="FC27" s="38"/>
      <c r="FD27" s="38"/>
      <c r="FE27" s="17"/>
      <c r="FF27" s="38"/>
      <c r="FG27" s="38" t="s">
        <v>12</v>
      </c>
      <c r="FH27" s="38" t="s">
        <v>8</v>
      </c>
      <c r="FI27" s="38"/>
      <c r="FJ27" s="38" t="s">
        <v>137</v>
      </c>
      <c r="FK27" s="38"/>
      <c r="FL27" s="38"/>
      <c r="FM27" s="38"/>
      <c r="FN27" s="38"/>
      <c r="FO27" s="38"/>
      <c r="FP27" s="17"/>
      <c r="FQ27" s="38"/>
      <c r="FR27" s="38" t="s">
        <v>12</v>
      </c>
      <c r="FS27" s="38" t="s">
        <v>8</v>
      </c>
      <c r="FT27" s="38"/>
      <c r="FU27" s="38" t="s">
        <v>137</v>
      </c>
      <c r="FV27" s="38"/>
      <c r="FW27" s="38"/>
      <c r="FX27" s="38"/>
      <c r="FY27" s="38"/>
      <c r="FZ27" s="38"/>
      <c r="GA27" s="17"/>
      <c r="GB27" s="17"/>
      <c r="GC27" s="17"/>
      <c r="GD27" s="17"/>
      <c r="GE27" s="17"/>
      <c r="GF27" s="17"/>
      <c r="GG27" s="17"/>
    </row>
    <row r="28" spans="1:189" s="1" customFormat="1" x14ac:dyDescent="0.25">
      <c r="A28" s="379"/>
      <c r="B28" s="47" t="s">
        <v>221</v>
      </c>
      <c r="C28" s="49"/>
      <c r="D28" s="49"/>
      <c r="E28" s="49"/>
      <c r="F28" s="49"/>
      <c r="G28" s="50"/>
      <c r="H28" s="379"/>
      <c r="I28" s="19"/>
      <c r="J28" s="17"/>
      <c r="K28" s="228"/>
      <c r="L28" s="73" t="s">
        <v>98</v>
      </c>
      <c r="M28" s="401">
        <f>M25*365.2425/7</f>
        <v>47377.17</v>
      </c>
      <c r="N28" s="402">
        <f>N25*365.2425/7</f>
        <v>54264.6</v>
      </c>
      <c r="O28" s="401">
        <f>O25*365.2425/7</f>
        <v>57937.896000000008</v>
      </c>
      <c r="P28" s="228"/>
      <c r="Q28" s="17"/>
      <c r="R28" s="19"/>
      <c r="S28" s="379"/>
      <c r="T28" s="228"/>
      <c r="U28" s="413" t="s">
        <v>59</v>
      </c>
      <c r="V28" s="414" t="s">
        <v>157</v>
      </c>
      <c r="W28" s="415" t="s">
        <v>179</v>
      </c>
      <c r="X28" s="416"/>
      <c r="Y28" s="417" t="s">
        <v>123</v>
      </c>
      <c r="Z28" s="418" t="s">
        <v>124</v>
      </c>
      <c r="AA28" s="419" t="s">
        <v>178</v>
      </c>
      <c r="AB28" s="420"/>
      <c r="AC28" s="208" t="s">
        <v>217</v>
      </c>
      <c r="AD28" s="421"/>
      <c r="AE28" s="185"/>
      <c r="AF28" s="17"/>
      <c r="AG28" s="228"/>
      <c r="AH28" s="422" t="s">
        <v>157</v>
      </c>
      <c r="AI28" s="415" t="s">
        <v>179</v>
      </c>
      <c r="AJ28" s="416"/>
      <c r="AK28" s="417" t="s">
        <v>123</v>
      </c>
      <c r="AL28" s="418" t="s">
        <v>124</v>
      </c>
      <c r="AM28" s="419" t="s">
        <v>192</v>
      </c>
      <c r="AN28" s="420"/>
      <c r="AO28" s="423" t="s">
        <v>218</v>
      </c>
      <c r="AP28" s="424"/>
      <c r="AQ28" s="185"/>
      <c r="AR28" s="17"/>
      <c r="AS28" s="185"/>
      <c r="AT28" s="413" t="s">
        <v>59</v>
      </c>
      <c r="AU28" s="425" t="s">
        <v>157</v>
      </c>
      <c r="AV28" s="415" t="s">
        <v>179</v>
      </c>
      <c r="AW28" s="416"/>
      <c r="AX28" s="417" t="s">
        <v>123</v>
      </c>
      <c r="AY28" s="426" t="s">
        <v>124</v>
      </c>
      <c r="AZ28" s="419" t="s">
        <v>192</v>
      </c>
      <c r="BA28" s="427"/>
      <c r="BB28" s="423" t="s">
        <v>219</v>
      </c>
      <c r="BC28" s="424"/>
      <c r="BD28" s="185"/>
      <c r="BE28" s="17"/>
      <c r="BF28" s="19"/>
      <c r="BG28" s="17"/>
      <c r="BH28" s="17"/>
      <c r="BI28" s="222"/>
      <c r="BJ28" s="216" t="s">
        <v>91</v>
      </c>
      <c r="BK28" s="217"/>
      <c r="BL28" s="218"/>
      <c r="BM28" s="219"/>
      <c r="BN28" s="428"/>
      <c r="BO28" s="221" t="s">
        <v>115</v>
      </c>
      <c r="BP28" s="216"/>
      <c r="BQ28" s="217"/>
      <c r="BR28" s="218"/>
      <c r="BS28" s="222"/>
      <c r="BT28" s="223"/>
      <c r="BU28" s="222"/>
      <c r="BV28" s="224" t="s">
        <v>92</v>
      </c>
      <c r="BW28" s="225"/>
      <c r="BX28" s="217"/>
      <c r="BY28" s="218"/>
      <c r="BZ28" s="222"/>
      <c r="CA28" s="223"/>
      <c r="CB28" s="222"/>
      <c r="CC28" s="226" t="s">
        <v>141</v>
      </c>
      <c r="CD28" s="225"/>
      <c r="CE28" s="225"/>
      <c r="CF28" s="225"/>
      <c r="CG28" s="227"/>
      <c r="CH28" s="222"/>
      <c r="CI28" s="221" t="s">
        <v>116</v>
      </c>
      <c r="CJ28" s="225"/>
      <c r="CK28" s="225"/>
      <c r="CL28" s="217"/>
      <c r="CM28" s="218"/>
      <c r="CN28" s="228"/>
      <c r="CO28" s="17"/>
      <c r="CP28" s="19"/>
      <c r="CQ28" s="17"/>
      <c r="CR28" s="26"/>
      <c r="CS28" s="221" t="s">
        <v>110</v>
      </c>
      <c r="CT28" s="221"/>
      <c r="CU28" s="229"/>
      <c r="CV28" s="230"/>
      <c r="CW28" s="26"/>
      <c r="CX28" s="231" t="s">
        <v>155</v>
      </c>
      <c r="CY28" s="221"/>
      <c r="CZ28" s="232"/>
      <c r="DA28" s="232"/>
      <c r="DB28" s="232"/>
      <c r="DC28" s="232"/>
      <c r="DD28" s="233"/>
      <c r="DE28" s="233"/>
      <c r="DF28" s="26"/>
      <c r="DG28" s="17"/>
      <c r="DH28" s="29"/>
      <c r="DI28" s="231" t="s">
        <v>112</v>
      </c>
      <c r="DJ28" s="231"/>
      <c r="DK28" s="232"/>
      <c r="DL28" s="233"/>
      <c r="DM28" s="233"/>
      <c r="DN28" s="29"/>
      <c r="DO28" s="17"/>
      <c r="DP28" s="31"/>
      <c r="DQ28" s="221" t="s">
        <v>153</v>
      </c>
      <c r="DR28" s="229"/>
      <c r="DS28" s="229"/>
      <c r="DT28" s="229"/>
      <c r="DU28" s="230"/>
      <c r="DV28" s="31"/>
      <c r="DW28" s="17"/>
      <c r="DX28" s="33"/>
      <c r="DY28" s="221" t="s">
        <v>76</v>
      </c>
      <c r="DZ28" s="229"/>
      <c r="EA28" s="229"/>
      <c r="EB28" s="229"/>
      <c r="EC28" s="234"/>
      <c r="ED28" s="229"/>
      <c r="EE28" s="229"/>
      <c r="EF28" s="229"/>
      <c r="EG28" s="230"/>
      <c r="EH28" s="33"/>
      <c r="EI28" s="17"/>
      <c r="EJ28" s="37"/>
      <c r="EK28" s="221" t="s">
        <v>153</v>
      </c>
      <c r="EL28" s="229"/>
      <c r="EM28" s="229"/>
      <c r="EN28" s="229"/>
      <c r="EO28" s="229"/>
      <c r="EP28" s="232"/>
      <c r="EQ28" s="229"/>
      <c r="ER28" s="230"/>
      <c r="ES28" s="37"/>
      <c r="ET28" s="429"/>
      <c r="EU28" s="37"/>
      <c r="EV28" s="221" t="s">
        <v>153</v>
      </c>
      <c r="EW28" s="229"/>
      <c r="EX28" s="229"/>
      <c r="EY28" s="229"/>
      <c r="EZ28" s="229"/>
      <c r="FA28" s="232"/>
      <c r="FB28" s="229"/>
      <c r="FC28" s="230"/>
      <c r="FD28" s="37"/>
      <c r="FE28" s="429"/>
      <c r="FF28" s="37"/>
      <c r="FG28" s="221" t="s">
        <v>153</v>
      </c>
      <c r="FH28" s="229"/>
      <c r="FI28" s="229"/>
      <c r="FJ28" s="229"/>
      <c r="FK28" s="229"/>
      <c r="FL28" s="232"/>
      <c r="FM28" s="229"/>
      <c r="FN28" s="230"/>
      <c r="FO28" s="37"/>
      <c r="FP28" s="429"/>
      <c r="FQ28" s="37"/>
      <c r="FR28" s="221" t="s">
        <v>153</v>
      </c>
      <c r="FS28" s="229"/>
      <c r="FT28" s="229"/>
      <c r="FU28" s="229"/>
      <c r="FV28" s="229"/>
      <c r="FW28" s="232"/>
      <c r="FX28" s="229"/>
      <c r="FY28" s="230"/>
      <c r="FZ28" s="37"/>
      <c r="GA28" s="429"/>
      <c r="GB28" s="17"/>
      <c r="GC28" s="410"/>
      <c r="GD28" s="411" t="s">
        <v>232</v>
      </c>
      <c r="GE28" s="411"/>
      <c r="GF28" s="412"/>
      <c r="GG28" s="17"/>
    </row>
    <row r="29" spans="1:189" s="1" customFormat="1" x14ac:dyDescent="0.25">
      <c r="A29" s="379"/>
      <c r="B29" s="47" t="s">
        <v>284</v>
      </c>
      <c r="C29" s="49"/>
      <c r="D29" s="49"/>
      <c r="E29" s="49"/>
      <c r="F29" s="49"/>
      <c r="G29" s="50"/>
      <c r="H29" s="17"/>
      <c r="I29" s="19"/>
      <c r="J29" s="379"/>
      <c r="K29" s="228"/>
      <c r="L29" s="228" t="s">
        <v>27</v>
      </c>
      <c r="M29" s="228"/>
      <c r="N29" s="228"/>
      <c r="O29" s="228"/>
      <c r="P29" s="228"/>
      <c r="Q29" s="379"/>
      <c r="R29" s="19"/>
      <c r="S29" s="379"/>
      <c r="T29" s="228"/>
      <c r="U29" s="432">
        <f>$BJ29</f>
        <v>0</v>
      </c>
      <c r="V29" s="433">
        <f>$CG29</f>
        <v>17622.428850000004</v>
      </c>
      <c r="W29" s="434">
        <f>$CV29</f>
        <v>0</v>
      </c>
      <c r="X29" s="435">
        <f>$DD29</f>
        <v>16500</v>
      </c>
      <c r="Y29" s="436">
        <f>$DL29</f>
        <v>0</v>
      </c>
      <c r="Z29" s="437">
        <f>$DT29</f>
        <v>0</v>
      </c>
      <c r="AA29" s="438">
        <f>$EB29</f>
        <v>0</v>
      </c>
      <c r="AB29" s="439">
        <f>$EE29</f>
        <v>0</v>
      </c>
      <c r="AC29" s="440">
        <f t="shared" ref="AC29:AC37" si="21">$FU29</f>
        <v>0</v>
      </c>
      <c r="AD29" s="441">
        <f t="shared" ref="AD29:AD30" si="22">EQ29</f>
        <v>0</v>
      </c>
      <c r="AE29" s="228"/>
      <c r="AF29" s="379"/>
      <c r="AG29" s="228"/>
      <c r="AH29" s="442" t="str">
        <f t="shared" ref="AH29:AH37" si="23">IF($U29&lt;10000," ",$CG29*100/$BL29)</f>
        <v xml:space="preserve"> </v>
      </c>
      <c r="AI29" s="443" t="str">
        <f>IF($BL29&lt;1," ",$CV29*100/$BL29)</f>
        <v xml:space="preserve"> </v>
      </c>
      <c r="AJ29" s="444" t="str">
        <f t="shared" ref="AJ29:AJ37" si="24">IF($U29&lt;10000," ",$DD29*100/$BL29)</f>
        <v xml:space="preserve"> </v>
      </c>
      <c r="AK29" s="445" t="str">
        <f>IF($BL29&lt;1," ",$DL29*100/$BL29)</f>
        <v xml:space="preserve"> </v>
      </c>
      <c r="AL29" s="446" t="str">
        <f>IF($BL29&lt;1," ",$DT29*100/$BL29)</f>
        <v xml:space="preserve"> </v>
      </c>
      <c r="AM29" s="447" t="str">
        <f>IF($BL29&lt;1," ",$EB29*100/$BL29)</f>
        <v xml:space="preserve"> </v>
      </c>
      <c r="AN29" s="447" t="str">
        <f t="shared" ref="AN29:AN37" si="25">IF($BL29&lt;1," ",$EE29*100/$BL29)</f>
        <v xml:space="preserve"> </v>
      </c>
      <c r="AO29" s="448" t="str">
        <f t="shared" ref="AO29:AO37" si="26">IF($BL29&lt;1," ",$FU29*100/$BL29)</f>
        <v xml:space="preserve"> </v>
      </c>
      <c r="AP29" s="449" t="str">
        <f t="shared" ref="AP29:AP37" si="27">IF($BL29&lt;1," ",$FX29*100/$BL29)</f>
        <v xml:space="preserve"> </v>
      </c>
      <c r="AQ29" s="228"/>
      <c r="AR29" s="379"/>
      <c r="AS29" s="228"/>
      <c r="AT29" s="450">
        <f t="shared" ref="AT29:AT37" si="28">$U29</f>
        <v>0</v>
      </c>
      <c r="AU29" s="451">
        <f t="shared" ref="AU29:AU33" si="29">$CG29*7/365.2425</f>
        <v>337.74000000000007</v>
      </c>
      <c r="AV29" s="452">
        <f t="shared" ref="AV29:AV33" si="30">$CV29*7/365.2425</f>
        <v>0</v>
      </c>
      <c r="AW29" s="453">
        <f t="shared" ref="AW29:AW33" si="31">$DE29</f>
        <v>316.22825930717261</v>
      </c>
      <c r="AX29" s="454">
        <f t="shared" ref="AX29:AX33" si="32">$DM29</f>
        <v>0</v>
      </c>
      <c r="AY29" s="455">
        <f t="shared" ref="AY29:AY33" si="33">$DU29</f>
        <v>0</v>
      </c>
      <c r="AZ29" s="456">
        <f t="shared" ref="AZ29:AZ33" si="34">$EC29/2</f>
        <v>0</v>
      </c>
      <c r="BA29" s="457">
        <f t="shared" ref="BA29:BA33" si="35">$EG29</f>
        <v>0</v>
      </c>
      <c r="BB29" s="458">
        <f t="shared" ref="BB29:BB37" si="36">AC29*7/365.2425</f>
        <v>0</v>
      </c>
      <c r="BC29" s="459">
        <f t="shared" ref="BC29:BC33" si="37">AD29*7/365.2425</f>
        <v>0</v>
      </c>
      <c r="BD29" s="228"/>
      <c r="BE29" s="379"/>
      <c r="BF29" s="19"/>
      <c r="BG29" s="379"/>
      <c r="BH29" s="379"/>
      <c r="BI29" s="460"/>
      <c r="BJ29" s="461">
        <v>0</v>
      </c>
      <c r="BK29" s="462">
        <f t="shared" ref="BK29:BK34" si="38">IF($BJ29&lt;=BK$6,SUM($BJ29*BJ$6),IF($BJ29&lt;=BK$7,SUM($BJ29-BK$6)*BJ$7+BL$6,IF($BJ29&lt;=BK$8,SUM($BJ29-BK$7)*BJ$8+BL$7,IF($BJ29&lt;=BK$9,SUM($BJ29-BK$8)*BJ$9+BL$8,IF($BJ29&lt;=BK$10,SUM($BJ29-BK$9)*BJ$10+BL$9,IF($BJ29&gt;=BK$8+1,SUM($BJ29-BK$10)*BJ$11+BL$10))))))</f>
        <v>0</v>
      </c>
      <c r="BL29" s="463">
        <f t="shared" ref="BL29:BL37" si="39">BJ29-BK29</f>
        <v>0</v>
      </c>
      <c r="BM29" s="219"/>
      <c r="BN29" s="428"/>
      <c r="BO29" s="464">
        <f>BJ29</f>
        <v>0</v>
      </c>
      <c r="BP29" s="465">
        <f t="shared" ref="BP29:BP34" si="40">IF($BJ29&lt;=BQ$6,SUM($BJ29*BP$6),IF($BJ29&lt;=BQ$7,SUM($BJ29-BQ$6)*BP$7+BR$6,IF($BJ29&lt;=BQ$8,SUM($BJ29-BQ$7)*BP$8+BR$7,IF($BJ29&lt;=BQ$9,SUM($BJ29-BQ$8)*BP$9+BR$8,IF($BJ29&lt;=BQ$10,SUM($BJ29-BQ$9)*BP$10+BR$9,IF($BJ29&gt;=BQ$8+1,SUM($BJ29-BQ$10)*BP$11+BR$10))))))</f>
        <v>0</v>
      </c>
      <c r="BQ29" s="466">
        <f t="shared" ref="BQ29:BQ37" si="41">BJ29-BP29</f>
        <v>0</v>
      </c>
      <c r="BR29" s="467">
        <f t="shared" ref="BR29:BR37" si="42">BQ29-BL29</f>
        <v>0</v>
      </c>
      <c r="BS29" s="298"/>
      <c r="BT29" s="379"/>
      <c r="BU29" s="298"/>
      <c r="BV29" s="468">
        <f>BJ29</f>
        <v>0</v>
      </c>
      <c r="BW29" s="469">
        <f t="shared" ref="BW29:BW37" si="43">$CL$11</f>
        <v>17622.42885</v>
      </c>
      <c r="BX29" s="466">
        <f t="shared" ref="BX29:BX37" si="44">BL29+BW29</f>
        <v>17622.42885</v>
      </c>
      <c r="BY29" s="467">
        <f t="shared" ref="BY29:BY37" si="45">BX29-BL29</f>
        <v>17622.42885</v>
      </c>
      <c r="BZ29" s="298"/>
      <c r="CA29" s="379"/>
      <c r="CB29" s="219"/>
      <c r="CC29" s="461">
        <f>CM7</f>
        <v>26302.132611940302</v>
      </c>
      <c r="CD29" s="470">
        <f t="shared" ref="CD29:CD37" si="46">BJ29+CC29</f>
        <v>26302.132611940302</v>
      </c>
      <c r="CE29" s="462">
        <f t="shared" ref="CE29:CE34" si="47">IF($CD29&lt;=$CF$6,SUM($CD29*$CE$6),IF($CD29&lt;=$CF$7,SUM($CD29-$CF$6)*$CE$7+$CG$6,IF($CD29&lt;=$CF$8,SUM($CD29-$CF$7)*$CE$8+$CG$7,IF($CD29&lt;=$CF$9,SUM($CD29-$CF$8)*$CE$9+$CG$8,IF($CD29&lt;=$CF$10,SUM($CD29-$CF$9)*$CE$10+$CG$9,IF($CD29&gt;=$CF$8+1,SUM($CD29-$CF$10)*$CE$11+$CG$10))))))</f>
        <v>8679.7037619403</v>
      </c>
      <c r="CF29" s="463">
        <f>CD29-CE29</f>
        <v>17622.428850000004</v>
      </c>
      <c r="CG29" s="471">
        <f t="shared" ref="CG29:CG37" si="48">CF29-BL29</f>
        <v>17622.428850000004</v>
      </c>
      <c r="CH29" s="298"/>
      <c r="CI29" s="472">
        <f t="shared" ref="CI29:CI34" si="49">IF($BV29&lt;=$CF$6,SUM($BV29*$CE$6),IF($BV29&lt;=$CF$7,SUM($BV29-$CF$6)*$CE$7+$CG$6,IF($BV29&lt;=$CF$8,SUM($BV29-$CF$7)*$CE$8+$CG$7,IF($BV29&lt;=$CF$9,SUM($BV29-$CF$8)*$CE$9+$CG$8,IF($BV29&lt;=$CF$10,SUM($BV29-$CF$9)*$CE$10+$CG$9,IF($BV29&gt;=$CF$8+1,SUM($BV29-$CF$10)*$CE$11+$CG$10))))))</f>
        <v>0</v>
      </c>
      <c r="CJ29" s="470">
        <f t="shared" ref="CJ29:CJ37" si="50">BO29-CI29</f>
        <v>0</v>
      </c>
      <c r="CK29" s="470">
        <f t="shared" ref="CK29:CK37" si="51">$CL$11</f>
        <v>17622.42885</v>
      </c>
      <c r="CL29" s="473">
        <f t="shared" ref="CL29:CL37" si="52">CJ29+CK29</f>
        <v>17622.42885</v>
      </c>
      <c r="CM29" s="471">
        <f t="shared" ref="CM29:CM37" si="53">CL29-BL29</f>
        <v>17622.42885</v>
      </c>
      <c r="CN29" s="298"/>
      <c r="CO29" s="379"/>
      <c r="CP29" s="19"/>
      <c r="CQ29" s="379"/>
      <c r="CR29" s="26"/>
      <c r="CS29" s="474">
        <f t="shared" ref="CS29:CS37" si="54">$BJ29</f>
        <v>0</v>
      </c>
      <c r="CT29" s="475">
        <f>IF($BJ29&lt;=CU$6,SUM($BJ29*CT$6),IF($BJ29&lt;=CU$7,SUM($BJ29-CU$6)*CT$7+CV$6,IF($BJ29&lt;=CU$8,SUM($BJ29-CU$7)*CT$8+CV$7,IF($BJ29&lt;=CU$9,SUM($BJ29-CU$8)*CT$9+CV$8,IF($BJ29&lt;=CU$10,SUM($BJ29-CU$9)*CT$10+CV$9,IF($BJ29&gt;=CU10+1,SUM($BJ29-CU$10)*CT$11+CV$10))))))</f>
        <v>0</v>
      </c>
      <c r="CU29" s="476">
        <f t="shared" ref="CU29:CU33" si="55">$BJ29-CT29</f>
        <v>0</v>
      </c>
      <c r="CV29" s="477">
        <f t="shared" ref="CV29:CV33" si="56">CU29-$BL29</f>
        <v>0</v>
      </c>
      <c r="CW29" s="26"/>
      <c r="CX29" s="474">
        <f t="shared" ref="CX29:CX33" si="57">$BJ29</f>
        <v>0</v>
      </c>
      <c r="CY29" s="475">
        <f t="shared" ref="CY29:CY34" si="58">IF($BJ29&lt;=CZ$6,SUM($BJ29*CY$6),IF($BJ29&lt;=CZ$7,SUM($BJ29-CZ$6)*CY$7+DA$6,IF($BJ29&lt;=CZ$8,SUM($BJ29-CZ$7)*CY$8+DA$7,IF($BJ29&lt;=CZ$9,SUM($BJ29-CZ$8)*CY$9+DA$8,IF($BJ29&lt;=CZ$10,SUM($BJ29-CZ$9)*CY$10+DA$9,IF($BJ29&gt;=CZ$8+1,SUM($BJ29-CZ$10)*CY$11+DA$10))))))</f>
        <v>0</v>
      </c>
      <c r="CZ29" s="476">
        <f t="shared" ref="CZ29:CZ33" si="59">$BJ29-CY29</f>
        <v>0</v>
      </c>
      <c r="DA29" s="477">
        <f t="shared" ref="DA29:DA33" si="60">CZ29-$BL29</f>
        <v>0</v>
      </c>
      <c r="DB29" s="474">
        <f>DB17</f>
        <v>16500</v>
      </c>
      <c r="DC29" s="476">
        <f t="shared" ref="DC29:DC37" si="61">CZ29+DB29</f>
        <v>16500</v>
      </c>
      <c r="DD29" s="478">
        <f t="shared" ref="DD29:DD33" si="62">DC29-$BL29</f>
        <v>16500</v>
      </c>
      <c r="DE29" s="479">
        <f t="shared" ref="DE29:DE37" si="63">DD29*7/365.2425</f>
        <v>316.22825930717261</v>
      </c>
      <c r="DF29" s="26"/>
      <c r="DG29" s="379"/>
      <c r="DH29" s="480"/>
      <c r="DI29" s="474">
        <f t="shared" ref="DI29:DI33" si="64">$BJ29</f>
        <v>0</v>
      </c>
      <c r="DJ29" s="481">
        <f t="shared" ref="DJ29:DJ37" si="65">IF(DI29&lt;=DK$6,SUM(DI29*DJ$6),IF(DI29&lt;=DK$7,SUM(DI29-DK$6)*DJ$7+DL$6,IF(DI29&lt;=DK$8,SUM(DI29-DK$7)*DJ$8+DL$7,IF(DI29&lt;=DK$9,SUM(DI29-DK$8)*DJ$9+DL$8,IF(DI29&lt;=DK$10,SUM(DI29-DK$9)*DJ$10+DL$9,IF(DI29&gt;=DK$8+1,SUM(DI29-DK$10)*DJ$11+DL$10))))))</f>
        <v>0</v>
      </c>
      <c r="DK29" s="482">
        <f t="shared" ref="DK29:DK33" si="66">$BJ29-DJ29</f>
        <v>0</v>
      </c>
      <c r="DL29" s="477">
        <f t="shared" ref="DL29:DL33" si="67">DK29-$BL29</f>
        <v>0</v>
      </c>
      <c r="DM29" s="483">
        <f>DL29*7/365.2425</f>
        <v>0</v>
      </c>
      <c r="DN29" s="480"/>
      <c r="DO29" s="379"/>
      <c r="DP29" s="484"/>
      <c r="DQ29" s="474">
        <f t="shared" ref="DQ29:DQ33" si="68">$BJ29</f>
        <v>0</v>
      </c>
      <c r="DR29" s="485">
        <f t="shared" ref="DR29:DR30" si="69">IF($BJ29&lt;=DS$6,SUM($BJ29*DR$6),IF($BJ29&lt;=DS$7,SUM($BJ29-DS$6)*DR$7+DT$6,IF($BJ29&lt;=DS$8,SUM($BJ29-DS$7)*DR$8+DT$7,IF($BJ29&lt;=DS$9,SUM($BJ29-DS$8)*DR$9+DT$8,IF($BJ29&lt;=DS$10,SUM($BJ29-DS$9)*DR$10+DT$9,IF($BJ29&gt;=DS$8+1,SUM($BJ29-DS$10)*DR$11+DT$10))))))</f>
        <v>0</v>
      </c>
      <c r="DS29" s="482">
        <f t="shared" ref="DS29:DS33" si="70">$BJ29-DR29</f>
        <v>0</v>
      </c>
      <c r="DT29" s="477">
        <f t="shared" ref="DT29:DT33" si="71">DS29-$BL29</f>
        <v>0</v>
      </c>
      <c r="DU29" s="483">
        <f t="shared" ref="DU29:DU37" si="72">DT29*7/365.2425</f>
        <v>0</v>
      </c>
      <c r="DV29" s="484"/>
      <c r="DW29" s="379"/>
      <c r="DX29" s="486"/>
      <c r="DY29" s="474">
        <f t="shared" ref="DY29:DY33" si="73">$BJ29</f>
        <v>0</v>
      </c>
      <c r="DZ29" s="485">
        <f t="shared" ref="DZ29:DZ30" si="74">IF($BJ29&lt;=EA$6,SUM($BJ29*DZ$6),IF($BJ29&lt;=EA$7,SUM($BJ29-EA$6)*DZ$7+EB$6,IF($BJ29&lt;=EA$8,SUM($BJ29-EA$7)*DZ$8+EB$7,IF($BJ29&lt;=EA$9,SUM($BJ29-EA$8)*DZ$9+EB$8,IF($BJ29&lt;=EA$10,SUM($BJ29-EA$9)*DZ$10+EB$9,IF($BJ29&gt;=EA$8+1,SUM($BJ29-EA$10)*DZ$11+EB$10))))))</f>
        <v>0</v>
      </c>
      <c r="EA29" s="482">
        <f t="shared" ref="EA29:EA33" si="75">$BJ29-DZ29</f>
        <v>0</v>
      </c>
      <c r="EB29" s="487">
        <f t="shared" ref="EB29:EB33" si="76">EA29-$BL29</f>
        <v>0</v>
      </c>
      <c r="EC29" s="488">
        <f t="shared" ref="EC29:EC37" si="77">EB29*14/365.2425</f>
        <v>0</v>
      </c>
      <c r="ED29" s="489">
        <f t="shared" ref="ED29:ED37" si="78">EE29-EB29</f>
        <v>0</v>
      </c>
      <c r="EE29" s="487">
        <f t="shared" ref="EE29:EE33" si="79">$EB29+IF($DY29&gt;=70000,0,IF($DY29&gt;=66000,520-($DY29-66000)*0.13,IF($DY29&gt;=48000,520,IF($DY29&gt;=44000,($DY29-44000)*0.13,0))))</f>
        <v>0</v>
      </c>
      <c r="EF29" s="483">
        <f>EE29*14/365.2425</f>
        <v>0</v>
      </c>
      <c r="EG29" s="479">
        <f>EF29/2</f>
        <v>0</v>
      </c>
      <c r="EH29" s="486"/>
      <c r="EI29" s="429"/>
      <c r="EJ29" s="38"/>
      <c r="EK29" s="474">
        <f t="shared" ref="EK29:EK33" si="80">$BJ29</f>
        <v>0</v>
      </c>
      <c r="EL29" s="485">
        <f t="shared" ref="EL29:EL30" si="81">IF($BJ29&lt;=EM$6,SUM($BJ29*EL$6),IF($BJ29&lt;=EM$7,SUM($BJ29-EM$6)*EL$7+EN$6,IF($BJ29&lt;=EM$8,SUM($BJ29-EM$7)*EL$8+EN$7,IF($BJ29&lt;=EM$9,SUM($BJ29-EM$8)*EL$9+EN$8,IF($BJ29&lt;=EM$10,SUM($BJ29-EM$9)*EL$10+EN$9,IF($BJ29&gt;=EM$8+1,SUM($BJ29-EM$10)*EL$11+EN$10))))))</f>
        <v>0</v>
      </c>
      <c r="EM29" s="482">
        <f>$EK29-EL29</f>
        <v>0</v>
      </c>
      <c r="EN29" s="477">
        <f>EM29-$BL29</f>
        <v>0</v>
      </c>
      <c r="EO29" s="488">
        <f t="shared" ref="EO29:EO37" si="82">EN29*7/365.2425</f>
        <v>0</v>
      </c>
      <c r="EP29" s="490">
        <f t="shared" ref="EP29:EP35" si="83">IF(EK29&lt;=2000,0,IF(EK29&lt;=12000,(EK29-2000)*EP$11/10000,IF(EK29&lt;=48000,EP$11,IF(EK29&lt;=58000,EP$11-(EK29-48000)*0.08,0))))</f>
        <v>0</v>
      </c>
      <c r="EQ29" s="477">
        <f t="shared" ref="EQ29:EQ37" si="84">EN29+EP29</f>
        <v>0</v>
      </c>
      <c r="ER29" s="483">
        <f t="shared" ref="ER29:ER37" si="85">EQ29*7/365.2425</f>
        <v>0</v>
      </c>
      <c r="ES29" s="38"/>
      <c r="ET29" s="429"/>
      <c r="EU29" s="38"/>
      <c r="EV29" s="474">
        <f t="shared" ref="EV29:EV33" si="86">$BJ29</f>
        <v>0</v>
      </c>
      <c r="EW29" s="485">
        <f t="shared" ref="EW29:EW30" si="87">IF($BJ29&lt;=EX$6,SUM($BJ29*EW$6),IF($BJ29&lt;=EX$7,SUM($BJ29-EX$6)*EW$7+EY$6,IF($BJ29&lt;=EX$8,SUM($BJ29-EX$7)*EW$8+EY$7,IF($BJ29&lt;=EX$9,SUM($BJ29-EX$8)*EW$9+EY$8,IF($BJ29&lt;=EX$10,SUM($BJ29-EX$9)*EW$10+EY$9,IF($BJ29&gt;=EX$8+1,SUM($BJ29-EX$10)*EW$11+EY$10))))))</f>
        <v>0</v>
      </c>
      <c r="EX29" s="482">
        <f>$EK29-EW29</f>
        <v>0</v>
      </c>
      <c r="EY29" s="487">
        <f>EX29-$BL29</f>
        <v>0</v>
      </c>
      <c r="EZ29" s="488">
        <f t="shared" ref="EZ29:EZ37" si="88">EY29*7/365.2425</f>
        <v>0</v>
      </c>
      <c r="FA29" s="490">
        <f t="shared" ref="FA29:FA35" si="89">IF(EV29&lt;=2000,0,IF(EV29&lt;=12000,(EV29-2000)*FA$11/10000,IF(EV29&lt;=48000,FA$11,IF(EV29&lt;=58000,FA$11-(EV29-48000)*0.08,0))))</f>
        <v>0</v>
      </c>
      <c r="FB29" s="487">
        <f t="shared" ref="FB29:FB37" si="90">EY29+FA29</f>
        <v>0</v>
      </c>
      <c r="FC29" s="483">
        <f t="shared" ref="FC29:FC37" si="91">FB29*7/365.2425</f>
        <v>0</v>
      </c>
      <c r="FD29" s="38"/>
      <c r="FE29" s="429"/>
      <c r="FF29" s="38"/>
      <c r="FG29" s="474">
        <f t="shared" ref="FG29:FG33" si="92">$BJ29</f>
        <v>0</v>
      </c>
      <c r="FH29" s="485">
        <f t="shared" ref="FH29:FH30" si="93">IF($BJ29&lt;=FI$6,SUM($BJ29*FH$6),IF($BJ29&lt;=FI$7,SUM($BJ29-FI$6)*FH$7+FJ$6,IF($BJ29&lt;=FI$8,SUM($BJ29-FI$7)*FH$8+FJ$7,IF($BJ29&lt;=FI$9,SUM($BJ29-FI$8)*FH$9+FJ$8,IF($BJ29&lt;=FI$10,SUM($BJ29-FI$9)*FH$10+FJ$9,IF($BJ29&gt;=FI$8+1,SUM($BJ29-FI$10)*FH$11+FJ$10))))))</f>
        <v>0</v>
      </c>
      <c r="FI29" s="482">
        <f>$EK29-FH29</f>
        <v>0</v>
      </c>
      <c r="FJ29" s="487">
        <f>FI29-$BL29</f>
        <v>0</v>
      </c>
      <c r="FK29" s="488">
        <f t="shared" ref="FK29:FK37" si="94">FJ29*7/365.2425</f>
        <v>0</v>
      </c>
      <c r="FL29" s="490">
        <f t="shared" ref="FL29:FL35" si="95">IF(FG29&lt;=2000,0,IF(FG29&lt;=12000,(FG29-2000)*FL$11/10000,IF(FG29&lt;=48000,FL$11,IF(FG29&lt;=58000,FL$11-(FG29-48000)*0.08,0))))</f>
        <v>0</v>
      </c>
      <c r="FM29" s="487">
        <f t="shared" ref="FM29:FM37" si="96">FJ29+FL29</f>
        <v>0</v>
      </c>
      <c r="FN29" s="483">
        <f t="shared" ref="FN29:FN37" si="97">FM29*7/365.2425</f>
        <v>0</v>
      </c>
      <c r="FO29" s="38"/>
      <c r="FP29" s="429"/>
      <c r="FQ29" s="38"/>
      <c r="FR29" s="474">
        <f t="shared" ref="FR29:FR33" si="98">$BJ29</f>
        <v>0</v>
      </c>
      <c r="FS29" s="485">
        <f t="shared" ref="FS29:FS30" si="99">IF($BJ29&lt;=FT$6,SUM($BJ29*FS$6),IF($BJ29&lt;=FT$7,SUM($BJ29-FT$6)*FS$7+FU$6,IF($BJ29&lt;=FT$8,SUM($BJ29-FT$7)*FS$8+FU$7,IF($BJ29&lt;=FT$9,SUM($BJ29-FT$8)*FS$9+FU$8,IF($BJ29&lt;=FT$10,SUM($BJ29-FT$9)*FS$10+FU$9,IF($BJ29&gt;=FT$8+1,SUM($BJ29-FT$10)*FS$11+FU$10))))))</f>
        <v>0</v>
      </c>
      <c r="FT29" s="482">
        <f>$EK29-FS29</f>
        <v>0</v>
      </c>
      <c r="FU29" s="487">
        <f>FT29-$BL29</f>
        <v>0</v>
      </c>
      <c r="FV29" s="488">
        <f t="shared" ref="FV29:FV37" si="100">FU29*7/365.2425</f>
        <v>0</v>
      </c>
      <c r="FW29" s="490">
        <f t="shared" ref="FW29:FW35" si="101">IF(FR29&lt;=2000,0,IF(FR29&lt;=12000,(FR29-2000)*FW$11/10000,IF(FR29&lt;=48000,FW$11,IF(FR29&lt;=58000,FW$11-(FR29-48000)*0.08,0))))</f>
        <v>0</v>
      </c>
      <c r="FX29" s="487">
        <f t="shared" ref="FX29:FX37" si="102">FU29+FW29</f>
        <v>0</v>
      </c>
      <c r="FY29" s="483">
        <f t="shared" ref="FY29:FY37" si="103">FX29*7/365.2425</f>
        <v>0</v>
      </c>
      <c r="FZ29" s="38"/>
      <c r="GA29" s="429"/>
      <c r="GB29" s="429"/>
      <c r="GC29" s="125" t="s">
        <v>3</v>
      </c>
      <c r="GD29" s="179">
        <v>20</v>
      </c>
      <c r="GE29" s="430">
        <f>GE30/2</f>
        <v>20</v>
      </c>
      <c r="GF29" s="431">
        <f>GF32*7/365.2425</f>
        <v>19.999999999999996</v>
      </c>
      <c r="GG29" s="17"/>
    </row>
    <row r="30" spans="1:189" s="1" customFormat="1" x14ac:dyDescent="0.25">
      <c r="A30" s="379"/>
      <c r="B30" s="47" t="s">
        <v>285</v>
      </c>
      <c r="C30" s="49"/>
      <c r="D30" s="49"/>
      <c r="E30" s="49"/>
      <c r="F30" s="49"/>
      <c r="G30" s="50"/>
      <c r="H30" s="17"/>
      <c r="I30" s="19"/>
      <c r="J30" s="17"/>
      <c r="K30" s="17"/>
      <c r="L30" s="17"/>
      <c r="M30" s="17"/>
      <c r="N30" s="379"/>
      <c r="O30" s="379"/>
      <c r="P30" s="379"/>
      <c r="Q30" s="379"/>
      <c r="R30" s="19"/>
      <c r="S30" s="379"/>
      <c r="T30" s="228"/>
      <c r="U30" s="432">
        <v>14000</v>
      </c>
      <c r="V30" s="433">
        <f t="shared" ref="V30:V33" si="104">$CG30</f>
        <v>14472.428850000004</v>
      </c>
      <c r="W30" s="491">
        <f t="shared" ref="W30:W33" si="105">$CV30</f>
        <v>1470</v>
      </c>
      <c r="X30" s="492">
        <f t="shared" ref="X30:X33" si="106">$DD30</f>
        <v>13070</v>
      </c>
      <c r="Y30" s="493">
        <f t="shared" ref="Y30:Y33" si="107">$DL30</f>
        <v>1470</v>
      </c>
      <c r="Z30" s="494">
        <f t="shared" ref="Z30:Z33" si="108">$DT30</f>
        <v>790</v>
      </c>
      <c r="AA30" s="495">
        <f t="shared" ref="AA30:AA33" si="109">$EB30</f>
        <v>0</v>
      </c>
      <c r="AB30" s="496">
        <f t="shared" ref="AB30:AB33" si="110">$EE30</f>
        <v>0</v>
      </c>
      <c r="AC30" s="497">
        <f t="shared" si="21"/>
        <v>-980</v>
      </c>
      <c r="AD30" s="498">
        <f t="shared" si="22"/>
        <v>-180</v>
      </c>
      <c r="AE30" s="228"/>
      <c r="AF30" s="379"/>
      <c r="AG30" s="228"/>
      <c r="AH30" s="499">
        <f t="shared" si="23"/>
        <v>115.50222545889868</v>
      </c>
      <c r="AI30" s="500">
        <f t="shared" ref="AI30:AI37" si="111">IF($BL30&lt;1," ",$CV30*100/$BL30)</f>
        <v>11.731843575418994</v>
      </c>
      <c r="AJ30" s="500">
        <f t="shared" si="24"/>
        <v>104.3096568236233</v>
      </c>
      <c r="AK30" s="501">
        <f t="shared" ref="AK30:AK37" si="112">IF($BL30&lt;1," ",$DL30*100/$BL30)</f>
        <v>11.731843575418994</v>
      </c>
      <c r="AL30" s="502">
        <f t="shared" ref="AL30:AL37" si="113">IF($BL30&lt;1," ",$DT30*100/$BL30)</f>
        <v>6.3048683160415004</v>
      </c>
      <c r="AM30" s="503">
        <f t="shared" ref="AM30:AM37" si="114">IF($BL30&lt;1," ",$EB30*100/$BL30)</f>
        <v>0</v>
      </c>
      <c r="AN30" s="503">
        <f t="shared" si="25"/>
        <v>0</v>
      </c>
      <c r="AO30" s="504">
        <f t="shared" si="26"/>
        <v>-7.8212290502793298</v>
      </c>
      <c r="AP30" s="505">
        <f t="shared" si="27"/>
        <v>-1.4365522745411015</v>
      </c>
      <c r="AQ30" s="228"/>
      <c r="AR30" s="379"/>
      <c r="AS30" s="228"/>
      <c r="AT30" s="506">
        <f t="shared" si="28"/>
        <v>14000</v>
      </c>
      <c r="AU30" s="507">
        <f t="shared" si="29"/>
        <v>277.36915049590351</v>
      </c>
      <c r="AV30" s="452">
        <f t="shared" si="30"/>
        <v>28.173063101911744</v>
      </c>
      <c r="AW30" s="453">
        <f t="shared" si="31"/>
        <v>250.49111206937854</v>
      </c>
      <c r="AX30" s="454">
        <f t="shared" si="32"/>
        <v>28.173063101911744</v>
      </c>
      <c r="AY30" s="455">
        <f t="shared" si="33"/>
        <v>15.140625748646446</v>
      </c>
      <c r="AZ30" s="456">
        <f t="shared" si="34"/>
        <v>0</v>
      </c>
      <c r="BA30" s="457">
        <f t="shared" si="35"/>
        <v>0</v>
      </c>
      <c r="BB30" s="508">
        <f t="shared" si="36"/>
        <v>-18.782042067941163</v>
      </c>
      <c r="BC30" s="509">
        <f t="shared" si="37"/>
        <v>-3.4497628288055195</v>
      </c>
      <c r="BD30" s="228"/>
      <c r="BE30" s="379"/>
      <c r="BF30" s="19"/>
      <c r="BG30" s="379"/>
      <c r="BH30" s="379"/>
      <c r="BI30" s="460"/>
      <c r="BJ30" s="510">
        <f t="shared" ref="BJ30:BJ37" si="115">$U30</f>
        <v>14000</v>
      </c>
      <c r="BK30" s="349">
        <f t="shared" si="38"/>
        <v>1470</v>
      </c>
      <c r="BL30" s="350">
        <f t="shared" si="39"/>
        <v>12530</v>
      </c>
      <c r="BM30" s="219"/>
      <c r="BN30" s="428"/>
      <c r="BO30" s="464">
        <f t="shared" ref="BO30:BO37" si="116">BJ30</f>
        <v>14000</v>
      </c>
      <c r="BP30" s="349">
        <f t="shared" si="40"/>
        <v>0</v>
      </c>
      <c r="BQ30" s="511">
        <f t="shared" si="41"/>
        <v>14000</v>
      </c>
      <c r="BR30" s="512">
        <f t="shared" si="42"/>
        <v>1470</v>
      </c>
      <c r="BS30" s="298"/>
      <c r="BT30" s="379"/>
      <c r="BU30" s="298"/>
      <c r="BV30" s="513">
        <f t="shared" ref="BV30:BV37" si="117">BJ30</f>
        <v>14000</v>
      </c>
      <c r="BW30" s="464">
        <f t="shared" si="43"/>
        <v>17622.42885</v>
      </c>
      <c r="BX30" s="514">
        <f t="shared" si="44"/>
        <v>30152.42885</v>
      </c>
      <c r="BY30" s="515">
        <f t="shared" si="45"/>
        <v>17622.42885</v>
      </c>
      <c r="BZ30" s="298"/>
      <c r="CA30" s="379"/>
      <c r="CB30" s="219"/>
      <c r="CC30" s="510">
        <f>CC29</f>
        <v>26302.132611940302</v>
      </c>
      <c r="CD30" s="464">
        <f t="shared" si="46"/>
        <v>40302.132611940302</v>
      </c>
      <c r="CE30" s="349">
        <f t="shared" si="47"/>
        <v>13299.7037619403</v>
      </c>
      <c r="CF30" s="350">
        <f t="shared" ref="CF30:CF37" si="118">CD30-CE30</f>
        <v>27002.428850000004</v>
      </c>
      <c r="CG30" s="516">
        <f t="shared" si="48"/>
        <v>14472.428850000004</v>
      </c>
      <c r="CH30" s="298"/>
      <c r="CI30" s="517">
        <f t="shared" si="49"/>
        <v>4620</v>
      </c>
      <c r="CJ30" s="518">
        <f t="shared" si="50"/>
        <v>9380</v>
      </c>
      <c r="CK30" s="518">
        <f t="shared" si="51"/>
        <v>17622.42885</v>
      </c>
      <c r="CL30" s="361">
        <f t="shared" si="52"/>
        <v>27002.42885</v>
      </c>
      <c r="CM30" s="516">
        <f t="shared" si="53"/>
        <v>14472.42885</v>
      </c>
      <c r="CN30" s="298"/>
      <c r="CO30" s="379"/>
      <c r="CP30" s="19"/>
      <c r="CQ30" s="379"/>
      <c r="CR30" s="26"/>
      <c r="CS30" s="519">
        <f t="shared" si="54"/>
        <v>14000</v>
      </c>
      <c r="CT30" s="520">
        <f>IF($BJ30&lt;=CU$6,SUM($BJ30*CT$6),IF($BJ30&lt;=CU$7,SUM($BJ30-CU$6)*CT$7+CV$6,IF($BJ30&lt;=CU$8,SUM($BJ30-CU$7)*CT$8+CV$7,IF($BJ30&lt;=CU$9,SUM($BJ30-CU$8)*CT$9+CV$8,IF($BJ30&lt;=CU$10,SUM($BJ30-CU$9)*CT$10+CV$9,IF($BJ30&gt;=CU11+1,SUM($BJ30-CU$10)*CT$11+CV$10))))))</f>
        <v>0</v>
      </c>
      <c r="CU30" s="521">
        <f t="shared" si="55"/>
        <v>14000</v>
      </c>
      <c r="CV30" s="522">
        <f t="shared" si="56"/>
        <v>1470</v>
      </c>
      <c r="CW30" s="26"/>
      <c r="CX30" s="519">
        <f t="shared" si="57"/>
        <v>14000</v>
      </c>
      <c r="CY30" s="520">
        <f t="shared" si="58"/>
        <v>4900</v>
      </c>
      <c r="CZ30" s="521">
        <f t="shared" si="59"/>
        <v>9100</v>
      </c>
      <c r="DA30" s="523">
        <f>CZ30-$BL30</f>
        <v>-3430</v>
      </c>
      <c r="DB30" s="519">
        <f>DB29</f>
        <v>16500</v>
      </c>
      <c r="DC30" s="521">
        <f t="shared" si="61"/>
        <v>25600</v>
      </c>
      <c r="DD30" s="524">
        <f t="shared" si="62"/>
        <v>13070</v>
      </c>
      <c r="DE30" s="363">
        <f t="shared" si="63"/>
        <v>250.49111206937854</v>
      </c>
      <c r="DF30" s="26"/>
      <c r="DG30" s="379"/>
      <c r="DH30" s="480"/>
      <c r="DI30" s="525">
        <f t="shared" si="64"/>
        <v>14000</v>
      </c>
      <c r="DJ30" s="481">
        <f t="shared" si="65"/>
        <v>0</v>
      </c>
      <c r="DK30" s="526">
        <f t="shared" si="66"/>
        <v>14000</v>
      </c>
      <c r="DL30" s="527">
        <f t="shared" si="67"/>
        <v>1470</v>
      </c>
      <c r="DM30" s="363">
        <f t="shared" ref="DM30:DM37" si="119">DL30*7/365.2425</f>
        <v>28.173063101911744</v>
      </c>
      <c r="DN30" s="480"/>
      <c r="DO30" s="379"/>
      <c r="DP30" s="484"/>
      <c r="DQ30" s="525">
        <f t="shared" si="68"/>
        <v>14000</v>
      </c>
      <c r="DR30" s="481">
        <f t="shared" si="69"/>
        <v>680</v>
      </c>
      <c r="DS30" s="526">
        <f t="shared" si="70"/>
        <v>13320</v>
      </c>
      <c r="DT30" s="527">
        <f t="shared" si="71"/>
        <v>790</v>
      </c>
      <c r="DU30" s="363">
        <f t="shared" si="72"/>
        <v>15.140625748646446</v>
      </c>
      <c r="DV30" s="484"/>
      <c r="DW30" s="379"/>
      <c r="DX30" s="486"/>
      <c r="DY30" s="519">
        <f t="shared" si="73"/>
        <v>14000</v>
      </c>
      <c r="DZ30" s="528">
        <f t="shared" si="74"/>
        <v>1470</v>
      </c>
      <c r="EA30" s="529">
        <f t="shared" si="75"/>
        <v>12530</v>
      </c>
      <c r="EB30" s="530">
        <f t="shared" si="76"/>
        <v>0</v>
      </c>
      <c r="EC30" s="531">
        <f t="shared" si="77"/>
        <v>0</v>
      </c>
      <c r="ED30" s="273">
        <f t="shared" si="78"/>
        <v>0</v>
      </c>
      <c r="EE30" s="530">
        <f t="shared" si="79"/>
        <v>0</v>
      </c>
      <c r="EF30" s="532">
        <f t="shared" ref="EF30:EF37" si="120">EE30*14/365.2425</f>
        <v>0</v>
      </c>
      <c r="EG30" s="533">
        <f t="shared" ref="EG30:EG37" si="121">EF30/2</f>
        <v>0</v>
      </c>
      <c r="EH30" s="486"/>
      <c r="EI30" s="429"/>
      <c r="EJ30" s="38"/>
      <c r="EK30" s="525">
        <f t="shared" si="80"/>
        <v>14000</v>
      </c>
      <c r="EL30" s="481">
        <f t="shared" si="81"/>
        <v>2450</v>
      </c>
      <c r="EM30" s="526">
        <f t="shared" ref="EM30:EM37" si="122">$EK30-EL30</f>
        <v>11550</v>
      </c>
      <c r="EN30" s="534">
        <f t="shared" ref="EN30:EN33" si="123">EM30-$BL30</f>
        <v>-980</v>
      </c>
      <c r="EO30" s="535">
        <f t="shared" si="82"/>
        <v>-18.782042067941163</v>
      </c>
      <c r="EP30" s="536">
        <f t="shared" si="83"/>
        <v>800</v>
      </c>
      <c r="EQ30" s="523">
        <f t="shared" si="84"/>
        <v>-180</v>
      </c>
      <c r="ER30" s="537">
        <f t="shared" si="85"/>
        <v>-3.4497628288055195</v>
      </c>
      <c r="ES30" s="38"/>
      <c r="ET30" s="429"/>
      <c r="EU30" s="38"/>
      <c r="EV30" s="525">
        <f t="shared" si="86"/>
        <v>14000</v>
      </c>
      <c r="EW30" s="481">
        <f t="shared" si="87"/>
        <v>2450</v>
      </c>
      <c r="EX30" s="526">
        <f t="shared" ref="EX30:EX37" si="124">$EK30-EW30</f>
        <v>11550</v>
      </c>
      <c r="EY30" s="538">
        <f t="shared" ref="EY30:EY33" si="125">EX30-$BL30</f>
        <v>-980</v>
      </c>
      <c r="EZ30" s="535">
        <f t="shared" si="88"/>
        <v>-18.782042067941163</v>
      </c>
      <c r="FA30" s="536">
        <f t="shared" si="89"/>
        <v>800</v>
      </c>
      <c r="FB30" s="523">
        <f t="shared" si="90"/>
        <v>-180</v>
      </c>
      <c r="FC30" s="537">
        <f t="shared" si="91"/>
        <v>-3.4497628288055195</v>
      </c>
      <c r="FD30" s="38"/>
      <c r="FE30" s="429"/>
      <c r="FF30" s="38"/>
      <c r="FG30" s="525">
        <f t="shared" si="92"/>
        <v>14000</v>
      </c>
      <c r="FH30" s="481">
        <f t="shared" si="93"/>
        <v>2450</v>
      </c>
      <c r="FI30" s="526">
        <f t="shared" ref="FI30:FI37" si="126">$EK30-FH30</f>
        <v>11550</v>
      </c>
      <c r="FJ30" s="538">
        <f t="shared" ref="FJ30:FJ33" si="127">FI30-$BL30</f>
        <v>-980</v>
      </c>
      <c r="FK30" s="535">
        <f t="shared" si="94"/>
        <v>-18.782042067941163</v>
      </c>
      <c r="FL30" s="536">
        <f t="shared" si="95"/>
        <v>800</v>
      </c>
      <c r="FM30" s="523">
        <f t="shared" si="96"/>
        <v>-180</v>
      </c>
      <c r="FN30" s="537">
        <f t="shared" si="97"/>
        <v>-3.4497628288055195</v>
      </c>
      <c r="FO30" s="38"/>
      <c r="FP30" s="429"/>
      <c r="FQ30" s="38"/>
      <c r="FR30" s="525">
        <f t="shared" si="98"/>
        <v>14000</v>
      </c>
      <c r="FS30" s="481">
        <f t="shared" si="99"/>
        <v>2450</v>
      </c>
      <c r="FT30" s="526">
        <f t="shared" ref="FT30:FT37" si="128">$EK30-FS30</f>
        <v>11550</v>
      </c>
      <c r="FU30" s="538">
        <f t="shared" ref="FU30:FU33" si="129">FT30-$BL30</f>
        <v>-980</v>
      </c>
      <c r="FV30" s="535">
        <f t="shared" si="100"/>
        <v>-18.782042067941163</v>
      </c>
      <c r="FW30" s="536">
        <f t="shared" si="101"/>
        <v>800</v>
      </c>
      <c r="FX30" s="523">
        <f t="shared" si="102"/>
        <v>-180</v>
      </c>
      <c r="FY30" s="537">
        <f t="shared" si="103"/>
        <v>-3.4497628288055195</v>
      </c>
      <c r="FZ30" s="38"/>
      <c r="GA30" s="429"/>
      <c r="GB30" s="429"/>
      <c r="GC30" s="125" t="s">
        <v>5</v>
      </c>
      <c r="GD30" s="430">
        <f>GD29*2</f>
        <v>40</v>
      </c>
      <c r="GE30" s="179">
        <v>40</v>
      </c>
      <c r="GF30" s="431">
        <f>GF29*2</f>
        <v>39.999999999999993</v>
      </c>
      <c r="GG30" s="379"/>
    </row>
    <row r="31" spans="1:189" s="1" customFormat="1" x14ac:dyDescent="0.25">
      <c r="A31" s="379"/>
      <c r="B31" s="47" t="s">
        <v>286</v>
      </c>
      <c r="C31" s="49"/>
      <c r="D31" s="49"/>
      <c r="E31" s="49"/>
      <c r="F31" s="49"/>
      <c r="G31" s="50"/>
      <c r="H31" s="379"/>
      <c r="I31" s="19"/>
      <c r="J31" s="17"/>
      <c r="K31" s="379"/>
      <c r="L31" s="379"/>
      <c r="M31" s="379"/>
      <c r="N31" s="540" t="s">
        <v>246</v>
      </c>
      <c r="O31" s="541"/>
      <c r="P31" s="542"/>
      <c r="Q31" s="379"/>
      <c r="R31" s="19"/>
      <c r="S31" s="379"/>
      <c r="T31" s="543" t="s">
        <v>202</v>
      </c>
      <c r="U31" s="544">
        <f>M28</f>
        <v>47377.17</v>
      </c>
      <c r="V31" s="545">
        <f t="shared" si="104"/>
        <v>9298.9675000000061</v>
      </c>
      <c r="W31" s="546">
        <f t="shared" si="105"/>
        <v>835.57074999999895</v>
      </c>
      <c r="X31" s="547">
        <f t="shared" si="106"/>
        <v>7228.9952499999999</v>
      </c>
      <c r="Y31" s="548">
        <f t="shared" si="107"/>
        <v>4704.429250000001</v>
      </c>
      <c r="Z31" s="549">
        <f t="shared" si="108"/>
        <v>956.88584999999875</v>
      </c>
      <c r="AA31" s="550">
        <f t="shared" si="109"/>
        <v>112</v>
      </c>
      <c r="AB31" s="551">
        <f t="shared" si="110"/>
        <v>551.03209999999979</v>
      </c>
      <c r="AC31" s="552">
        <f t="shared" si="21"/>
        <v>-980</v>
      </c>
      <c r="AD31" s="553">
        <f t="shared" ref="AD31:AD37" si="130">FX31</f>
        <v>-180</v>
      </c>
      <c r="AE31" s="228"/>
      <c r="AF31" s="379"/>
      <c r="AG31" s="68" t="str">
        <f>T31</f>
        <v>M</v>
      </c>
      <c r="AH31" s="554">
        <f t="shared" si="23"/>
        <v>23.20902797155015</v>
      </c>
      <c r="AI31" s="555">
        <f t="shared" si="111"/>
        <v>2.0854772219559967</v>
      </c>
      <c r="AJ31" s="556">
        <f t="shared" si="24"/>
        <v>18.042643225008913</v>
      </c>
      <c r="AK31" s="557">
        <f t="shared" si="112"/>
        <v>11.741650893330755</v>
      </c>
      <c r="AL31" s="558">
        <f t="shared" si="113"/>
        <v>2.3882641226814156</v>
      </c>
      <c r="AM31" s="559">
        <f t="shared" si="114"/>
        <v>0.27953760810688016</v>
      </c>
      <c r="AN31" s="560">
        <f t="shared" si="25"/>
        <v>1.3753053145009924</v>
      </c>
      <c r="AO31" s="561">
        <f t="shared" si="26"/>
        <v>-2.4459540709352017</v>
      </c>
      <c r="AP31" s="562">
        <f t="shared" si="27"/>
        <v>-0.44925687017177168</v>
      </c>
      <c r="AQ31" s="228"/>
      <c r="AR31" s="379"/>
      <c r="AS31" s="543" t="str">
        <f>T31</f>
        <v>M</v>
      </c>
      <c r="AT31" s="563">
        <f t="shared" si="28"/>
        <v>47377.17</v>
      </c>
      <c r="AU31" s="564">
        <f t="shared" si="29"/>
        <v>178.21795793205897</v>
      </c>
      <c r="AV31" s="565">
        <f t="shared" si="30"/>
        <v>16.014005078817476</v>
      </c>
      <c r="AW31" s="566">
        <f t="shared" si="31"/>
        <v>138.54621723923145</v>
      </c>
      <c r="AX31" s="567">
        <f t="shared" si="32"/>
        <v>90.162028652196852</v>
      </c>
      <c r="AY31" s="568">
        <f t="shared" si="33"/>
        <v>18.339051315222054</v>
      </c>
      <c r="AZ31" s="569">
        <f t="shared" si="34"/>
        <v>2.1465190934789899</v>
      </c>
      <c r="BA31" s="570">
        <f t="shared" si="35"/>
        <v>10.56072253365914</v>
      </c>
      <c r="BB31" s="571">
        <f>AC31*7/365.2425</f>
        <v>-18.782042067941163</v>
      </c>
      <c r="BC31" s="572">
        <f t="shared" si="37"/>
        <v>-3.4497628288055195</v>
      </c>
      <c r="BD31" s="573"/>
      <c r="BE31" s="574"/>
      <c r="BF31" s="19"/>
      <c r="BG31" s="379"/>
      <c r="BH31" s="379"/>
      <c r="BI31" s="460"/>
      <c r="BJ31" s="461">
        <f t="shared" si="115"/>
        <v>47377.17</v>
      </c>
      <c r="BK31" s="462">
        <f t="shared" si="38"/>
        <v>7311.0047499999991</v>
      </c>
      <c r="BL31" s="463">
        <f t="shared" si="39"/>
        <v>40066.165249999998</v>
      </c>
      <c r="BM31" s="219"/>
      <c r="BN31" s="575"/>
      <c r="BO31" s="470">
        <f t="shared" si="116"/>
        <v>47377.17</v>
      </c>
      <c r="BP31" s="462">
        <f t="shared" si="40"/>
        <v>2606.5754999999995</v>
      </c>
      <c r="BQ31" s="576">
        <f t="shared" si="41"/>
        <v>44770.594499999999</v>
      </c>
      <c r="BR31" s="467">
        <f t="shared" si="42"/>
        <v>4704.429250000001</v>
      </c>
      <c r="BS31" s="298"/>
      <c r="BT31" s="379"/>
      <c r="BU31" s="298"/>
      <c r="BV31" s="577">
        <f t="shared" si="117"/>
        <v>47377.17</v>
      </c>
      <c r="BW31" s="578">
        <f t="shared" si="43"/>
        <v>17622.42885</v>
      </c>
      <c r="BX31" s="579">
        <f t="shared" si="44"/>
        <v>57688.594100000002</v>
      </c>
      <c r="BY31" s="86">
        <f t="shared" si="45"/>
        <v>17622.428850000004</v>
      </c>
      <c r="BZ31" s="298"/>
      <c r="CA31" s="379"/>
      <c r="CB31" s="219"/>
      <c r="CC31" s="351">
        <f t="shared" ref="CC31:CC93" si="131">CC30</f>
        <v>26302.132611940302</v>
      </c>
      <c r="CD31" s="355">
        <f t="shared" si="46"/>
        <v>73679.302611940308</v>
      </c>
      <c r="CE31" s="352">
        <f t="shared" si="47"/>
        <v>24314.169861940303</v>
      </c>
      <c r="CF31" s="353">
        <f t="shared" si="118"/>
        <v>49365.132750000004</v>
      </c>
      <c r="CG31" s="354">
        <f t="shared" si="48"/>
        <v>9298.9675000000061</v>
      </c>
      <c r="CH31" s="298"/>
      <c r="CI31" s="472">
        <f t="shared" si="49"/>
        <v>15634.4661</v>
      </c>
      <c r="CJ31" s="470">
        <f t="shared" si="50"/>
        <v>31742.7039</v>
      </c>
      <c r="CK31" s="470">
        <f t="shared" si="51"/>
        <v>17622.42885</v>
      </c>
      <c r="CL31" s="473">
        <f t="shared" si="52"/>
        <v>49365.132750000004</v>
      </c>
      <c r="CM31" s="354">
        <f t="shared" si="53"/>
        <v>9298.9675000000061</v>
      </c>
      <c r="CN31" s="298"/>
      <c r="CO31" s="379"/>
      <c r="CP31" s="19"/>
      <c r="CQ31" s="379"/>
      <c r="CR31" s="26"/>
      <c r="CS31" s="580">
        <f t="shared" si="54"/>
        <v>47377.17</v>
      </c>
      <c r="CT31" s="581">
        <f>IF($BJ31&lt;=CU$6,SUM($BJ31*CT$6),IF($BJ31&lt;=CU$7,SUM($BJ31-CU$6)*CT$7+CV$6,IF($BJ31&lt;=CU$8,SUM($BJ31-CU$7)*CT$8+CV$7,IF($BJ31&lt;=CU$9,SUM($BJ31-CU$8)*CT$9+CV$8,IF($BJ31&lt;=CU$10,SUM($BJ31-CU$9)*CT$10+CV$9,IF($BJ31&gt;=CU12+1,SUM($BJ31-CU$10)*CT$11+CV$10))))))</f>
        <v>6475.4340000000002</v>
      </c>
      <c r="CU31" s="582">
        <f t="shared" si="55"/>
        <v>40901.735999999997</v>
      </c>
      <c r="CV31" s="365">
        <f t="shared" si="56"/>
        <v>835.57074999999895</v>
      </c>
      <c r="CW31" s="26"/>
      <c r="CX31" s="580">
        <f t="shared" si="57"/>
        <v>47377.17</v>
      </c>
      <c r="CY31" s="581">
        <f t="shared" si="58"/>
        <v>16582.0095</v>
      </c>
      <c r="CZ31" s="582">
        <f t="shared" si="59"/>
        <v>30795.160499999998</v>
      </c>
      <c r="DA31" s="583">
        <f t="shared" si="60"/>
        <v>-9271.0047500000001</v>
      </c>
      <c r="DB31" s="580">
        <f>DB30</f>
        <v>16500</v>
      </c>
      <c r="DC31" s="582">
        <f t="shared" si="61"/>
        <v>47295.160499999998</v>
      </c>
      <c r="DD31" s="584">
        <f t="shared" si="62"/>
        <v>7228.9952499999999</v>
      </c>
      <c r="DE31" s="366">
        <f t="shared" si="63"/>
        <v>138.54621723923145</v>
      </c>
      <c r="DF31" s="26"/>
      <c r="DG31" s="379"/>
      <c r="DH31" s="480"/>
      <c r="DI31" s="580">
        <f t="shared" si="64"/>
        <v>47377.17</v>
      </c>
      <c r="DJ31" s="585">
        <f t="shared" si="65"/>
        <v>2606.5754999999995</v>
      </c>
      <c r="DK31" s="586">
        <f t="shared" si="66"/>
        <v>44770.594499999999</v>
      </c>
      <c r="DL31" s="365">
        <f t="shared" si="67"/>
        <v>4704.429250000001</v>
      </c>
      <c r="DM31" s="587">
        <f t="shared" si="119"/>
        <v>90.162028652196852</v>
      </c>
      <c r="DN31" s="480"/>
      <c r="DO31" s="379"/>
      <c r="DP31" s="484"/>
      <c r="DQ31" s="580">
        <f t="shared" si="68"/>
        <v>47377.17</v>
      </c>
      <c r="DR31" s="585">
        <f t="shared" ref="DR31:DR37" si="132">IF(DQ31&lt;=DS$6,SUM(DQ31*DR$6),IF(DQ31&lt;=DS$7,SUM(DQ31-DS$6)*DR$7+DT$6,IF(DQ31&lt;=DS$8,SUM(DQ31-DS$7)*DR$8+DT$7,IF(DQ31&lt;=DS$9,SUM(DQ31-DS$8)*DR$9+DT$8,IF(DQ31&lt;=DS$10,SUM(DQ31-DS$9)*DR$10+DT$9,IF(DQ31&gt;=DS$8+1,SUM(DQ31-DS$10)*DR$11+DT$10))))))</f>
        <v>6354.1189000000004</v>
      </c>
      <c r="DS31" s="586">
        <f t="shared" si="70"/>
        <v>41023.051099999997</v>
      </c>
      <c r="DT31" s="365">
        <f t="shared" si="71"/>
        <v>956.88584999999875</v>
      </c>
      <c r="DU31" s="588">
        <f t="shared" si="72"/>
        <v>18.339051315222054</v>
      </c>
      <c r="DV31" s="484"/>
      <c r="DW31" s="379"/>
      <c r="DX31" s="486"/>
      <c r="DY31" s="589">
        <f t="shared" si="73"/>
        <v>47377.17</v>
      </c>
      <c r="DZ31" s="585">
        <f t="shared" ref="DZ31:DZ37" si="133">IF(DY31&lt;=EA$6,SUM(DY31*DZ$6),IF(DY31&lt;=EA$7,SUM(DY31-EA$6)*DZ$7+EB$6,IF(DY31&lt;=EA$8,SUM(DY31-EA$7)*DZ$8+EB$7,IF(DY31&lt;=EA$9,SUM(DY31-EA$8)*DZ$9+EB$8,IF(DY31&lt;=EA$10,SUM(DY31-EA$9)*DZ$10+EB$9,IF(DY31&gt;=EA$8+1,SUM(DY31-EA$10)*DZ$11+EB$10))))))</f>
        <v>7199.0047499999991</v>
      </c>
      <c r="EA31" s="590">
        <f t="shared" si="75"/>
        <v>40178.165249999998</v>
      </c>
      <c r="EB31" s="591">
        <f t="shared" si="76"/>
        <v>112</v>
      </c>
      <c r="EC31" s="592">
        <f t="shared" si="77"/>
        <v>4.2930381869579799</v>
      </c>
      <c r="ED31" s="593">
        <f t="shared" si="78"/>
        <v>439.03209999999979</v>
      </c>
      <c r="EE31" s="591">
        <f t="shared" si="79"/>
        <v>551.03209999999979</v>
      </c>
      <c r="EF31" s="594">
        <f t="shared" si="120"/>
        <v>21.12144506731828</v>
      </c>
      <c r="EG31" s="595">
        <f t="shared" si="121"/>
        <v>10.56072253365914</v>
      </c>
      <c r="EH31" s="486"/>
      <c r="EI31" s="429"/>
      <c r="EJ31" s="38"/>
      <c r="EK31" s="589">
        <f t="shared" si="80"/>
        <v>47377.17</v>
      </c>
      <c r="EL31" s="585">
        <f t="shared" ref="EL31:EL37" si="134">IF(EK31&lt;=EM$6,SUM(EK31*EL$6),IF(EK31&lt;=EM$7,SUM(EK31-EM$6)*EL$7+EN$6,IF(EK31&lt;=EM$8,SUM(EK31-EM$7)*EL$8+EN$7,IF(EK31&lt;=EM$9,SUM(EK31-EM$8)*EL$9+EN$8,IF(EK31&lt;=EM$10,SUM(EK31-EM$9)*EL$10+EN$9,IF(EK31&gt;=EM$8+1,SUM(EK31-EM$10)*EL$11+EN$10))))))</f>
        <v>8291.0047500000001</v>
      </c>
      <c r="EM31" s="590">
        <f t="shared" si="122"/>
        <v>39086.165249999998</v>
      </c>
      <c r="EN31" s="583">
        <f t="shared" si="123"/>
        <v>-980</v>
      </c>
      <c r="EO31" s="596">
        <f t="shared" si="82"/>
        <v>-18.782042067941163</v>
      </c>
      <c r="EP31" s="348">
        <f t="shared" si="83"/>
        <v>800</v>
      </c>
      <c r="EQ31" s="583">
        <f t="shared" si="84"/>
        <v>-180</v>
      </c>
      <c r="ER31" s="597">
        <f t="shared" si="85"/>
        <v>-3.4497628288055195</v>
      </c>
      <c r="ES31" s="38"/>
      <c r="ET31" s="379"/>
      <c r="EU31" s="38"/>
      <c r="EV31" s="589">
        <f t="shared" si="86"/>
        <v>47377.17</v>
      </c>
      <c r="EW31" s="585">
        <f t="shared" ref="EW31:EW37" si="135">IF(EV31&lt;=EX$6,SUM(EV31*EW$6),IF(EV31&lt;=EX$7,SUM(EV31-EX$6)*EW$7+EY$6,IF(EV31&lt;=EX$8,SUM(EV31-EX$7)*EW$8+EY$7,IF(EV31&lt;=EX$9,SUM(EV31-EX$8)*EW$9+EY$8,IF(EV31&lt;=EX$10,SUM(EV31-EX$9)*EW$10+EY$9,IF(EV31&gt;=EX$8+1,SUM(EV31-EX$10)*EW$11+EY$10))))))</f>
        <v>8291.0047500000001</v>
      </c>
      <c r="EX31" s="590">
        <f t="shared" si="124"/>
        <v>39086.165249999998</v>
      </c>
      <c r="EY31" s="598">
        <f t="shared" si="125"/>
        <v>-980</v>
      </c>
      <c r="EZ31" s="596">
        <f t="shared" si="88"/>
        <v>-18.782042067941163</v>
      </c>
      <c r="FA31" s="348">
        <f t="shared" si="89"/>
        <v>800</v>
      </c>
      <c r="FB31" s="583">
        <f t="shared" si="90"/>
        <v>-180</v>
      </c>
      <c r="FC31" s="597">
        <f t="shared" si="91"/>
        <v>-3.4497628288055195</v>
      </c>
      <c r="FD31" s="38"/>
      <c r="FE31" s="379"/>
      <c r="FF31" s="38"/>
      <c r="FG31" s="589">
        <f t="shared" si="92"/>
        <v>47377.17</v>
      </c>
      <c r="FH31" s="585">
        <f t="shared" ref="FH31:FH37" si="136">IF(FG31&lt;=FI$6,SUM(FG31*FH$6),IF(FG31&lt;=FI$7,SUM(FG31-FI$6)*FH$7+FJ$6,IF(FG31&lt;=FI$8,SUM(FG31-FI$7)*FH$8+FJ$7,IF(FG31&lt;=FI$9,SUM(FG31-FI$8)*FH$9+FJ$8,IF(FG31&lt;=FI$10,SUM(FG31-FI$9)*FH$10+FJ$9,IF(FG31&gt;=FI$8+1,SUM(FG31-FI$10)*FH$11+FJ$10))))))</f>
        <v>8291.0047500000001</v>
      </c>
      <c r="FI31" s="590">
        <f t="shared" si="126"/>
        <v>39086.165249999998</v>
      </c>
      <c r="FJ31" s="598">
        <f t="shared" si="127"/>
        <v>-980</v>
      </c>
      <c r="FK31" s="596">
        <f t="shared" si="94"/>
        <v>-18.782042067941163</v>
      </c>
      <c r="FL31" s="348">
        <f t="shared" si="95"/>
        <v>800</v>
      </c>
      <c r="FM31" s="583">
        <f t="shared" si="96"/>
        <v>-180</v>
      </c>
      <c r="FN31" s="597">
        <f t="shared" si="97"/>
        <v>-3.4497628288055195</v>
      </c>
      <c r="FO31" s="38"/>
      <c r="FP31" s="379"/>
      <c r="FQ31" s="38"/>
      <c r="FR31" s="589">
        <f t="shared" si="98"/>
        <v>47377.17</v>
      </c>
      <c r="FS31" s="585">
        <f t="shared" ref="FS31:FS37" si="137">IF(FR31&lt;=FT$6,SUM(FR31*FS$6),IF(FR31&lt;=FT$7,SUM(FR31-FT$6)*FS$7+FU$6,IF(FR31&lt;=FT$8,SUM(FR31-FT$7)*FS$8+FU$7,IF(FR31&lt;=FT$9,SUM(FR31-FT$8)*FS$9+FU$8,IF(FR31&lt;=FT$10,SUM(FR31-FT$9)*FS$10+FU$9,IF(FR31&gt;=FT$8+1,SUM(FR31-FT$10)*FS$11+FU$10))))))</f>
        <v>8291.0047500000001</v>
      </c>
      <c r="FT31" s="590">
        <f t="shared" si="128"/>
        <v>39086.165249999998</v>
      </c>
      <c r="FU31" s="598">
        <f t="shared" si="129"/>
        <v>-980</v>
      </c>
      <c r="FV31" s="596">
        <f t="shared" si="100"/>
        <v>-18.782042067941163</v>
      </c>
      <c r="FW31" s="348">
        <f t="shared" si="101"/>
        <v>800</v>
      </c>
      <c r="FX31" s="583">
        <f t="shared" si="102"/>
        <v>-180</v>
      </c>
      <c r="FY31" s="597">
        <f t="shared" si="103"/>
        <v>-3.4497628288055195</v>
      </c>
      <c r="FZ31" s="38"/>
      <c r="GA31" s="379"/>
      <c r="GB31" s="429"/>
      <c r="GC31" s="125" t="s">
        <v>4</v>
      </c>
      <c r="GD31" s="430">
        <f>GD32/12</f>
        <v>86.962738095238095</v>
      </c>
      <c r="GE31" s="430">
        <f>GE32/12</f>
        <v>86.962499999999991</v>
      </c>
      <c r="GF31" s="431">
        <f>GF32/12</f>
        <v>86.962499999999991</v>
      </c>
      <c r="GG31" s="379"/>
    </row>
    <row r="32" spans="1:189" s="1" customFormat="1" x14ac:dyDescent="0.25">
      <c r="A32" s="379"/>
      <c r="B32" s="47" t="s">
        <v>287</v>
      </c>
      <c r="C32" s="49"/>
      <c r="D32" s="49"/>
      <c r="E32" s="49"/>
      <c r="F32" s="49"/>
      <c r="G32" s="50"/>
      <c r="H32" s="379"/>
      <c r="I32" s="539"/>
      <c r="J32" s="379"/>
      <c r="K32" s="379"/>
      <c r="L32" s="379"/>
      <c r="M32" s="379"/>
      <c r="N32" s="379"/>
      <c r="O32" s="379"/>
      <c r="P32" s="379"/>
      <c r="Q32" s="379"/>
      <c r="R32" s="539"/>
      <c r="S32" s="379"/>
      <c r="T32" s="573"/>
      <c r="U32" s="600">
        <v>48000</v>
      </c>
      <c r="V32" s="601">
        <f t="shared" si="104"/>
        <v>9202.4288499999966</v>
      </c>
      <c r="W32" s="491">
        <f t="shared" si="105"/>
        <v>820</v>
      </c>
      <c r="X32" s="492">
        <f t="shared" si="106"/>
        <v>7120</v>
      </c>
      <c r="Y32" s="493">
        <f t="shared" si="107"/>
        <v>4720</v>
      </c>
      <c r="Z32" s="602">
        <f t="shared" si="108"/>
        <v>960</v>
      </c>
      <c r="AA32" s="495">
        <f t="shared" si="109"/>
        <v>112</v>
      </c>
      <c r="AB32" s="496">
        <f t="shared" si="110"/>
        <v>632</v>
      </c>
      <c r="AC32" s="497">
        <f t="shared" si="21"/>
        <v>-980</v>
      </c>
      <c r="AD32" s="603">
        <f t="shared" si="130"/>
        <v>-180</v>
      </c>
      <c r="AE32" s="228"/>
      <c r="AF32" s="379"/>
      <c r="AG32" s="228"/>
      <c r="AH32" s="604">
        <f t="shared" si="23"/>
        <v>22.677251971414481</v>
      </c>
      <c r="AI32" s="605">
        <f t="shared" si="111"/>
        <v>2.0206998521439132</v>
      </c>
      <c r="AJ32" s="606">
        <f t="shared" si="24"/>
        <v>17.545588960078856</v>
      </c>
      <c r="AK32" s="607">
        <f t="shared" si="112"/>
        <v>11.631345490389354</v>
      </c>
      <c r="AL32" s="608">
        <f t="shared" si="113"/>
        <v>2.3656973878758008</v>
      </c>
      <c r="AM32" s="609">
        <f t="shared" si="114"/>
        <v>0.27599802858551009</v>
      </c>
      <c r="AN32" s="503">
        <f t="shared" si="25"/>
        <v>1.5574174470182356</v>
      </c>
      <c r="AO32" s="504">
        <f t="shared" si="26"/>
        <v>-2.4149827501232135</v>
      </c>
      <c r="AP32" s="505">
        <f t="shared" si="27"/>
        <v>-0.44356826022671264</v>
      </c>
      <c r="AQ32" s="228"/>
      <c r="AR32" s="379"/>
      <c r="AS32" s="573"/>
      <c r="AT32" s="610">
        <f t="shared" si="28"/>
        <v>48000</v>
      </c>
      <c r="AU32" s="604">
        <f t="shared" si="29"/>
        <v>176.36776100809729</v>
      </c>
      <c r="AV32" s="605">
        <f t="shared" si="30"/>
        <v>15.715586220114034</v>
      </c>
      <c r="AW32" s="606">
        <f t="shared" si="31"/>
        <v>136.45728522830723</v>
      </c>
      <c r="AX32" s="607">
        <f t="shared" si="32"/>
        <v>90.460447510900295</v>
      </c>
      <c r="AY32" s="608">
        <f t="shared" si="33"/>
        <v>18.39873508696277</v>
      </c>
      <c r="AZ32" s="609">
        <f t="shared" si="34"/>
        <v>2.1465190934789899</v>
      </c>
      <c r="BA32" s="503">
        <f t="shared" si="35"/>
        <v>12.112500598917158</v>
      </c>
      <c r="BB32" s="508">
        <f t="shared" si="36"/>
        <v>-18.782042067941163</v>
      </c>
      <c r="BC32" s="509">
        <f t="shared" si="37"/>
        <v>-3.4497628288055195</v>
      </c>
      <c r="BD32" s="228"/>
      <c r="BE32" s="379"/>
      <c r="BF32" s="19"/>
      <c r="BG32" s="379"/>
      <c r="BH32" s="379"/>
      <c r="BI32" s="460"/>
      <c r="BJ32" s="468">
        <f t="shared" si="115"/>
        <v>48000</v>
      </c>
      <c r="BK32" s="611">
        <f t="shared" si="38"/>
        <v>7420</v>
      </c>
      <c r="BL32" s="466">
        <f t="shared" si="39"/>
        <v>40580</v>
      </c>
      <c r="BM32" s="219"/>
      <c r="BN32" s="219"/>
      <c r="BO32" s="468">
        <f t="shared" si="116"/>
        <v>48000</v>
      </c>
      <c r="BP32" s="611">
        <f t="shared" si="40"/>
        <v>2700</v>
      </c>
      <c r="BQ32" s="612">
        <f t="shared" si="41"/>
        <v>45300</v>
      </c>
      <c r="BR32" s="613">
        <f t="shared" si="42"/>
        <v>4720</v>
      </c>
      <c r="BS32" s="298"/>
      <c r="BT32" s="379"/>
      <c r="BU32" s="298"/>
      <c r="BV32" s="513">
        <f t="shared" si="117"/>
        <v>48000</v>
      </c>
      <c r="BW32" s="464">
        <f t="shared" si="43"/>
        <v>17622.42885</v>
      </c>
      <c r="BX32" s="514">
        <f t="shared" si="44"/>
        <v>58202.428849999997</v>
      </c>
      <c r="BY32" s="512">
        <f t="shared" si="45"/>
        <v>17622.428849999997</v>
      </c>
      <c r="BZ32" s="298"/>
      <c r="CA32" s="379"/>
      <c r="CB32" s="219"/>
      <c r="CC32" s="510">
        <f>CC31</f>
        <v>26302.132611940302</v>
      </c>
      <c r="CD32" s="464">
        <f t="shared" si="46"/>
        <v>74302.132611940295</v>
      </c>
      <c r="CE32" s="465">
        <f t="shared" si="47"/>
        <v>24519.703761940298</v>
      </c>
      <c r="CF32" s="614">
        <f t="shared" si="118"/>
        <v>49782.428849999997</v>
      </c>
      <c r="CG32" s="516">
        <f t="shared" si="48"/>
        <v>9202.4288499999966</v>
      </c>
      <c r="CH32" s="298"/>
      <c r="CI32" s="615">
        <f t="shared" si="49"/>
        <v>15840</v>
      </c>
      <c r="CJ32" s="469">
        <f t="shared" si="50"/>
        <v>32160</v>
      </c>
      <c r="CK32" s="469">
        <f t="shared" si="51"/>
        <v>17622.42885</v>
      </c>
      <c r="CL32" s="466">
        <f t="shared" si="52"/>
        <v>49782.428849999997</v>
      </c>
      <c r="CM32" s="512">
        <f t="shared" si="53"/>
        <v>9202.4288499999966</v>
      </c>
      <c r="CN32" s="298"/>
      <c r="CO32" s="379"/>
      <c r="CP32" s="19"/>
      <c r="CQ32" s="379"/>
      <c r="CR32" s="26"/>
      <c r="CS32" s="519">
        <f t="shared" si="54"/>
        <v>48000</v>
      </c>
      <c r="CT32" s="520">
        <f>IF($BJ32&lt;=CU$6,SUM($BJ32*CT$6),IF($BJ32&lt;=CU$7,SUM($BJ32-CU$6)*CT$7+CV$6,IF($BJ32&lt;=CU$8,SUM($BJ32-CU$7)*CT$8+CV$7,IF($BJ32&lt;=CU$9,SUM($BJ32-CU$8)*CT$9+CV$8,IF($BJ32&lt;=CU$10,SUM($BJ32-CU$9)*CT$10+CV$9,IF($BJ32&gt;=CU13+1,SUM($BJ32-CU$10)*CT$11+CV$10))))))</f>
        <v>6600</v>
      </c>
      <c r="CU32" s="521">
        <f t="shared" si="55"/>
        <v>41400</v>
      </c>
      <c r="CV32" s="522">
        <f t="shared" si="56"/>
        <v>820</v>
      </c>
      <c r="CW32" s="26"/>
      <c r="CX32" s="519">
        <f t="shared" si="57"/>
        <v>48000</v>
      </c>
      <c r="CY32" s="520">
        <f t="shared" si="58"/>
        <v>16800</v>
      </c>
      <c r="CZ32" s="521">
        <f t="shared" si="59"/>
        <v>31200</v>
      </c>
      <c r="DA32" s="523">
        <f t="shared" si="60"/>
        <v>-9380</v>
      </c>
      <c r="DB32" s="519">
        <f t="shared" ref="DB32:DB33" si="138">DB31</f>
        <v>16500</v>
      </c>
      <c r="DC32" s="521">
        <f t="shared" si="61"/>
        <v>47700</v>
      </c>
      <c r="DD32" s="524">
        <f t="shared" si="62"/>
        <v>7120</v>
      </c>
      <c r="DE32" s="533">
        <f t="shared" si="63"/>
        <v>136.45728522830723</v>
      </c>
      <c r="DF32" s="26"/>
      <c r="DG32" s="379"/>
      <c r="DH32" s="480"/>
      <c r="DI32" s="519">
        <f t="shared" si="64"/>
        <v>48000</v>
      </c>
      <c r="DJ32" s="528">
        <f t="shared" si="65"/>
        <v>2700</v>
      </c>
      <c r="DK32" s="529">
        <f t="shared" si="66"/>
        <v>45300</v>
      </c>
      <c r="DL32" s="522">
        <f t="shared" si="67"/>
        <v>4720</v>
      </c>
      <c r="DM32" s="531">
        <f t="shared" si="119"/>
        <v>90.460447510900295</v>
      </c>
      <c r="DN32" s="480"/>
      <c r="DO32" s="379"/>
      <c r="DP32" s="484"/>
      <c r="DQ32" s="519">
        <f t="shared" si="68"/>
        <v>48000</v>
      </c>
      <c r="DR32" s="528">
        <f t="shared" si="132"/>
        <v>6460.0000000000009</v>
      </c>
      <c r="DS32" s="529">
        <f t="shared" si="70"/>
        <v>41540</v>
      </c>
      <c r="DT32" s="522">
        <f t="shared" si="71"/>
        <v>960</v>
      </c>
      <c r="DU32" s="531">
        <f t="shared" si="72"/>
        <v>18.39873508696277</v>
      </c>
      <c r="DV32" s="484"/>
      <c r="DW32" s="379"/>
      <c r="DX32" s="486"/>
      <c r="DY32" s="519">
        <f t="shared" si="73"/>
        <v>48000</v>
      </c>
      <c r="DZ32" s="528">
        <f t="shared" si="133"/>
        <v>7308</v>
      </c>
      <c r="EA32" s="529">
        <f t="shared" si="75"/>
        <v>40692</v>
      </c>
      <c r="EB32" s="530">
        <f t="shared" si="76"/>
        <v>112</v>
      </c>
      <c r="EC32" s="531">
        <f t="shared" si="77"/>
        <v>4.2930381869579799</v>
      </c>
      <c r="ED32" s="273">
        <f t="shared" si="78"/>
        <v>520</v>
      </c>
      <c r="EE32" s="530">
        <f t="shared" si="79"/>
        <v>632</v>
      </c>
      <c r="EF32" s="532">
        <f t="shared" si="120"/>
        <v>24.225001197834317</v>
      </c>
      <c r="EG32" s="533">
        <f t="shared" si="121"/>
        <v>12.112500598917158</v>
      </c>
      <c r="EH32" s="486"/>
      <c r="EI32" s="379"/>
      <c r="EJ32" s="38"/>
      <c r="EK32" s="519">
        <f t="shared" si="80"/>
        <v>48000</v>
      </c>
      <c r="EL32" s="528">
        <f t="shared" si="134"/>
        <v>8400</v>
      </c>
      <c r="EM32" s="482">
        <f t="shared" si="122"/>
        <v>39600</v>
      </c>
      <c r="EN32" s="523">
        <f t="shared" si="123"/>
        <v>-980</v>
      </c>
      <c r="EO32" s="616">
        <f t="shared" si="82"/>
        <v>-18.782042067941163</v>
      </c>
      <c r="EP32" s="348">
        <f t="shared" si="83"/>
        <v>800</v>
      </c>
      <c r="EQ32" s="583">
        <f t="shared" si="84"/>
        <v>-180</v>
      </c>
      <c r="ER32" s="597">
        <f t="shared" si="85"/>
        <v>-3.4497628288055195</v>
      </c>
      <c r="ES32" s="38"/>
      <c r="ET32" s="379"/>
      <c r="EU32" s="38"/>
      <c r="EV32" s="519">
        <f t="shared" si="86"/>
        <v>48000</v>
      </c>
      <c r="EW32" s="528">
        <f t="shared" si="135"/>
        <v>8400</v>
      </c>
      <c r="EX32" s="482">
        <f t="shared" si="124"/>
        <v>39600</v>
      </c>
      <c r="EY32" s="617">
        <f t="shared" si="125"/>
        <v>-980</v>
      </c>
      <c r="EZ32" s="616">
        <f t="shared" si="88"/>
        <v>-18.782042067941163</v>
      </c>
      <c r="FA32" s="348">
        <f t="shared" si="89"/>
        <v>800</v>
      </c>
      <c r="FB32" s="583">
        <f t="shared" si="90"/>
        <v>-180</v>
      </c>
      <c r="FC32" s="597">
        <f t="shared" si="91"/>
        <v>-3.4497628288055195</v>
      </c>
      <c r="FD32" s="38"/>
      <c r="FE32" s="379"/>
      <c r="FF32" s="38"/>
      <c r="FG32" s="519">
        <f t="shared" si="92"/>
        <v>48000</v>
      </c>
      <c r="FH32" s="528">
        <f t="shared" si="136"/>
        <v>8400</v>
      </c>
      <c r="FI32" s="482">
        <f t="shared" si="126"/>
        <v>39600</v>
      </c>
      <c r="FJ32" s="617">
        <f t="shared" si="127"/>
        <v>-980</v>
      </c>
      <c r="FK32" s="616">
        <f t="shared" si="94"/>
        <v>-18.782042067941163</v>
      </c>
      <c r="FL32" s="348">
        <f t="shared" si="95"/>
        <v>800</v>
      </c>
      <c r="FM32" s="583">
        <f t="shared" si="96"/>
        <v>-180</v>
      </c>
      <c r="FN32" s="597">
        <f t="shared" si="97"/>
        <v>-3.4497628288055195</v>
      </c>
      <c r="FO32" s="38"/>
      <c r="FP32" s="379"/>
      <c r="FQ32" s="38"/>
      <c r="FR32" s="519">
        <f t="shared" si="98"/>
        <v>48000</v>
      </c>
      <c r="FS32" s="528">
        <f t="shared" si="137"/>
        <v>8400</v>
      </c>
      <c r="FT32" s="482">
        <f t="shared" si="128"/>
        <v>39600</v>
      </c>
      <c r="FU32" s="617">
        <f t="shared" si="129"/>
        <v>-980</v>
      </c>
      <c r="FV32" s="616">
        <f t="shared" si="100"/>
        <v>-18.782042067941163</v>
      </c>
      <c r="FW32" s="348">
        <f t="shared" si="101"/>
        <v>800</v>
      </c>
      <c r="FX32" s="583">
        <f t="shared" si="102"/>
        <v>-180</v>
      </c>
      <c r="FY32" s="597">
        <f t="shared" si="103"/>
        <v>-3.4497628288055195</v>
      </c>
      <c r="FZ32" s="38"/>
      <c r="GA32" s="379"/>
      <c r="GB32" s="379"/>
      <c r="GC32" s="167" t="s">
        <v>81</v>
      </c>
      <c r="GD32" s="599">
        <f>GD29*365.2435/7</f>
        <v>1043.5528571428572</v>
      </c>
      <c r="GE32" s="599">
        <f>GE29*365.2425/7</f>
        <v>1043.55</v>
      </c>
      <c r="GF32" s="179">
        <v>1043.55</v>
      </c>
      <c r="GG32" s="379"/>
    </row>
    <row r="33" spans="1:189" s="1" customFormat="1" x14ac:dyDescent="0.25">
      <c r="A33" s="379"/>
      <c r="B33" s="47" t="s">
        <v>288</v>
      </c>
      <c r="C33" s="49"/>
      <c r="D33" s="49"/>
      <c r="E33" s="49"/>
      <c r="F33" s="49"/>
      <c r="G33" s="50"/>
      <c r="H33" s="379"/>
      <c r="I33" s="539"/>
      <c r="J33" s="379"/>
      <c r="K33" s="379"/>
      <c r="L33" s="379"/>
      <c r="M33" s="379"/>
      <c r="N33" s="540" t="s">
        <v>245</v>
      </c>
      <c r="O33" s="541"/>
      <c r="P33" s="542"/>
      <c r="Q33" s="379"/>
      <c r="R33" s="539"/>
      <c r="S33" s="379"/>
      <c r="T33" s="543" t="s">
        <v>199</v>
      </c>
      <c r="U33" s="563">
        <f>N28</f>
        <v>54264.6</v>
      </c>
      <c r="V33" s="618">
        <f t="shared" si="104"/>
        <v>9014.490850000002</v>
      </c>
      <c r="W33" s="546">
        <f t="shared" si="105"/>
        <v>1446.4599999999991</v>
      </c>
      <c r="X33" s="547">
        <f t="shared" si="106"/>
        <v>6806.7699999999968</v>
      </c>
      <c r="Y33" s="548">
        <f t="shared" si="107"/>
        <v>5659.6899999999951</v>
      </c>
      <c r="Z33" s="619">
        <f t="shared" si="108"/>
        <v>1220</v>
      </c>
      <c r="AA33" s="620">
        <f t="shared" si="109"/>
        <v>799.5</v>
      </c>
      <c r="AB33" s="621">
        <f t="shared" si="110"/>
        <v>1319.5</v>
      </c>
      <c r="AC33" s="571">
        <f t="shared" si="21"/>
        <v>-196.92500000000291</v>
      </c>
      <c r="AD33" s="807">
        <f t="shared" si="130"/>
        <v>101.9069999999972</v>
      </c>
      <c r="AE33" s="228"/>
      <c r="AF33" s="379"/>
      <c r="AG33" s="68" t="str">
        <f>T33</f>
        <v>L</v>
      </c>
      <c r="AH33" s="564">
        <f t="shared" si="23"/>
        <v>20.047696530785352</v>
      </c>
      <c r="AI33" s="565">
        <f t="shared" si="111"/>
        <v>3.2168418168531123</v>
      </c>
      <c r="AJ33" s="566">
        <f t="shared" si="24"/>
        <v>15.137855435823502</v>
      </c>
      <c r="AK33" s="567">
        <f t="shared" si="112"/>
        <v>12.586817099971924</v>
      </c>
      <c r="AL33" s="568">
        <f t="shared" si="113"/>
        <v>2.7132081195199311</v>
      </c>
      <c r="AM33" s="622">
        <f t="shared" si="114"/>
        <v>1.7780408947181843</v>
      </c>
      <c r="AN33" s="560">
        <f t="shared" si="25"/>
        <v>2.9344902571365155</v>
      </c>
      <c r="AO33" s="561">
        <f t="shared" si="26"/>
        <v>-0.4379495974889101</v>
      </c>
      <c r="AP33" s="808">
        <f t="shared" si="27"/>
        <v>0.22663516379992626</v>
      </c>
      <c r="AQ33" s="573"/>
      <c r="AR33" s="379"/>
      <c r="AS33" s="543" t="str">
        <f>T33</f>
        <v>L</v>
      </c>
      <c r="AT33" s="563">
        <f t="shared" si="28"/>
        <v>54264.6</v>
      </c>
      <c r="AU33" s="564">
        <f t="shared" si="29"/>
        <v>172.76586363854156</v>
      </c>
      <c r="AV33" s="565">
        <f t="shared" si="30"/>
        <v>27.72191078530016</v>
      </c>
      <c r="AW33" s="566">
        <f t="shared" si="31"/>
        <v>130.45412294571409</v>
      </c>
      <c r="AX33" s="567">
        <f t="shared" si="32"/>
        <v>108.46993435867941</v>
      </c>
      <c r="AY33" s="568">
        <f t="shared" si="33"/>
        <v>23.381725839681856</v>
      </c>
      <c r="AZ33" s="622">
        <f t="shared" si="34"/>
        <v>15.322696564611183</v>
      </c>
      <c r="BA33" s="560">
        <f t="shared" si="35"/>
        <v>25.28867807004935</v>
      </c>
      <c r="BB33" s="571">
        <f t="shared" si="36"/>
        <v>-3.7741363614585386</v>
      </c>
      <c r="BC33" s="547">
        <f t="shared" si="37"/>
        <v>1.9530832255281911</v>
      </c>
      <c r="BD33" s="573"/>
      <c r="BE33" s="574"/>
      <c r="BF33" s="19"/>
      <c r="BG33" s="379"/>
      <c r="BH33" s="379"/>
      <c r="BI33" s="460"/>
      <c r="BJ33" s="351">
        <f t="shared" si="115"/>
        <v>54264.6</v>
      </c>
      <c r="BK33" s="623">
        <f t="shared" si="38"/>
        <v>9299.3799999999992</v>
      </c>
      <c r="BL33" s="624">
        <f t="shared" si="39"/>
        <v>44965.22</v>
      </c>
      <c r="BM33" s="219"/>
      <c r="BN33" s="219"/>
      <c r="BO33" s="351">
        <f t="shared" si="116"/>
        <v>54264.6</v>
      </c>
      <c r="BP33" s="352">
        <f t="shared" ref="BP33" si="139">IF($BJ33&lt;=BQ$6,SUM($BJ33*BP$6),IF($BJ33&lt;=BQ$7,SUM($BJ33-BQ$6)*BP$7+BR$6,IF($BJ33&lt;=BQ$8,SUM($BJ33-BQ$7)*BP$8+BR$7,IF($BJ33&lt;=BQ$9,SUM($BJ33-BQ$8)*BP$9+BR$8,IF($BJ33&lt;=BQ$10,SUM($BJ33-BQ$9)*BP$10+BR$9,IF($BJ33&gt;=BQ$8+1,SUM($BJ33-BQ$10)*BP$11+BR$10))))))</f>
        <v>3639.6899999999996</v>
      </c>
      <c r="BQ33" s="357">
        <f t="shared" si="41"/>
        <v>50624.909999999996</v>
      </c>
      <c r="BR33" s="86">
        <f t="shared" si="42"/>
        <v>5659.6899999999951</v>
      </c>
      <c r="BS33" s="298"/>
      <c r="BT33" s="379"/>
      <c r="BU33" s="298"/>
      <c r="BV33" s="351">
        <f t="shared" si="117"/>
        <v>54264.6</v>
      </c>
      <c r="BW33" s="355">
        <f t="shared" si="43"/>
        <v>17622.42885</v>
      </c>
      <c r="BX33" s="625">
        <f t="shared" si="44"/>
        <v>62587.648849999998</v>
      </c>
      <c r="BY33" s="86">
        <f t="shared" si="45"/>
        <v>17622.428849999997</v>
      </c>
      <c r="BZ33" s="298"/>
      <c r="CA33" s="379"/>
      <c r="CB33" s="219"/>
      <c r="CC33" s="351">
        <f>CC32</f>
        <v>26302.132611940302</v>
      </c>
      <c r="CD33" s="355">
        <f t="shared" si="46"/>
        <v>80566.732611940301</v>
      </c>
      <c r="CE33" s="352">
        <f t="shared" si="47"/>
        <v>26587.021761940297</v>
      </c>
      <c r="CF33" s="353">
        <f t="shared" si="118"/>
        <v>53979.710850000003</v>
      </c>
      <c r="CG33" s="354">
        <f t="shared" si="48"/>
        <v>9014.490850000002</v>
      </c>
      <c r="CH33" s="298"/>
      <c r="CI33" s="356">
        <f t="shared" si="49"/>
        <v>17907.317999999999</v>
      </c>
      <c r="CJ33" s="355">
        <f t="shared" si="50"/>
        <v>36357.281999999999</v>
      </c>
      <c r="CK33" s="355">
        <f t="shared" si="51"/>
        <v>17622.42885</v>
      </c>
      <c r="CL33" s="625">
        <f t="shared" si="52"/>
        <v>53979.710850000003</v>
      </c>
      <c r="CM33" s="86">
        <f t="shared" si="53"/>
        <v>9014.490850000002</v>
      </c>
      <c r="CN33" s="298"/>
      <c r="CO33" s="379"/>
      <c r="CP33" s="19"/>
      <c r="CQ33" s="379"/>
      <c r="CR33" s="26"/>
      <c r="CS33" s="580">
        <f t="shared" si="54"/>
        <v>54264.6</v>
      </c>
      <c r="CT33" s="581">
        <f>IF($BJ33&lt;=CU$6,SUM($BJ33*CT$6),IF($BJ33&lt;=CU$7,SUM($BJ33-CU$6)*CT$7+CV$6,IF($BJ33&lt;=CU$8,SUM($BJ33-CU$7)*CT$8+CV$7,IF($BJ33&lt;=CU$9,SUM($BJ33-CU$8)*CT$9+CV$8,IF($BJ33&lt;=CU$10,SUM($BJ33-CU$9)*CT$10+CV$9,IF($BJ33&gt;=CU14+1,SUM($BJ33-CU$10)*CT$11+CV$10))))))</f>
        <v>7852.92</v>
      </c>
      <c r="CU33" s="582">
        <f t="shared" si="55"/>
        <v>46411.68</v>
      </c>
      <c r="CV33" s="365">
        <f t="shared" si="56"/>
        <v>1446.4599999999991</v>
      </c>
      <c r="CW33" s="626"/>
      <c r="CX33" s="580">
        <f t="shared" si="57"/>
        <v>54264.6</v>
      </c>
      <c r="CY33" s="581">
        <f t="shared" si="58"/>
        <v>18992.61</v>
      </c>
      <c r="CZ33" s="582">
        <f t="shared" si="59"/>
        <v>35271.99</v>
      </c>
      <c r="DA33" s="583">
        <f t="shared" si="60"/>
        <v>-9693.2300000000032</v>
      </c>
      <c r="DB33" s="580">
        <f t="shared" si="138"/>
        <v>16500</v>
      </c>
      <c r="DC33" s="582">
        <f t="shared" si="61"/>
        <v>51771.99</v>
      </c>
      <c r="DD33" s="584">
        <f t="shared" si="62"/>
        <v>6806.7699999999968</v>
      </c>
      <c r="DE33" s="366">
        <f t="shared" si="63"/>
        <v>130.45412294571409</v>
      </c>
      <c r="DF33" s="26"/>
      <c r="DG33" s="379"/>
      <c r="DH33" s="480"/>
      <c r="DI33" s="580">
        <f t="shared" si="64"/>
        <v>54264.6</v>
      </c>
      <c r="DJ33" s="585">
        <f t="shared" si="65"/>
        <v>3639.6899999999996</v>
      </c>
      <c r="DK33" s="586">
        <f t="shared" si="66"/>
        <v>50624.909999999996</v>
      </c>
      <c r="DL33" s="365">
        <f t="shared" si="67"/>
        <v>5659.6899999999951</v>
      </c>
      <c r="DM33" s="627">
        <f t="shared" si="119"/>
        <v>108.46993435867941</v>
      </c>
      <c r="DN33" s="480"/>
      <c r="DO33" s="379"/>
      <c r="DP33" s="484"/>
      <c r="DQ33" s="580">
        <f t="shared" si="68"/>
        <v>54264.6</v>
      </c>
      <c r="DR33" s="585">
        <f t="shared" si="132"/>
        <v>8079.38</v>
      </c>
      <c r="DS33" s="586">
        <f t="shared" si="70"/>
        <v>46185.22</v>
      </c>
      <c r="DT33" s="365">
        <f t="shared" si="71"/>
        <v>1220</v>
      </c>
      <c r="DU33" s="627">
        <f t="shared" si="72"/>
        <v>23.381725839681856</v>
      </c>
      <c r="DV33" s="484"/>
      <c r="DW33" s="379"/>
      <c r="DX33" s="486"/>
      <c r="DY33" s="589">
        <f t="shared" si="73"/>
        <v>54264.6</v>
      </c>
      <c r="DZ33" s="585">
        <f t="shared" si="133"/>
        <v>8499.8799999999992</v>
      </c>
      <c r="EA33" s="590">
        <f t="shared" si="75"/>
        <v>45764.72</v>
      </c>
      <c r="EB33" s="591">
        <f t="shared" si="76"/>
        <v>799.5</v>
      </c>
      <c r="EC33" s="592">
        <f t="shared" si="77"/>
        <v>30.645393129222366</v>
      </c>
      <c r="ED33" s="593">
        <f t="shared" si="78"/>
        <v>520</v>
      </c>
      <c r="EE33" s="591">
        <f t="shared" si="79"/>
        <v>1319.5</v>
      </c>
      <c r="EF33" s="594">
        <f t="shared" si="120"/>
        <v>50.577356140098701</v>
      </c>
      <c r="EG33" s="595">
        <f t="shared" si="121"/>
        <v>25.28867807004935</v>
      </c>
      <c r="EH33" s="486"/>
      <c r="EI33" s="379"/>
      <c r="EJ33" s="38"/>
      <c r="EK33" s="589">
        <f t="shared" si="80"/>
        <v>54264.6</v>
      </c>
      <c r="EL33" s="585">
        <f t="shared" si="134"/>
        <v>9496.3050000000003</v>
      </c>
      <c r="EM33" s="590">
        <f t="shared" si="122"/>
        <v>44768.294999999998</v>
      </c>
      <c r="EN33" s="583">
        <f t="shared" si="123"/>
        <v>-196.92500000000291</v>
      </c>
      <c r="EO33" s="596">
        <f t="shared" si="82"/>
        <v>-3.7741363614585386</v>
      </c>
      <c r="EP33" s="348">
        <f t="shared" si="83"/>
        <v>298.83200000000011</v>
      </c>
      <c r="EQ33" s="628">
        <f t="shared" si="84"/>
        <v>101.9069999999972</v>
      </c>
      <c r="ER33" s="595">
        <f t="shared" si="85"/>
        <v>1.9530832255281911</v>
      </c>
      <c r="ES33" s="38"/>
      <c r="ET33" s="379"/>
      <c r="EU33" s="38"/>
      <c r="EV33" s="589">
        <f t="shared" si="86"/>
        <v>54264.6</v>
      </c>
      <c r="EW33" s="585">
        <f t="shared" si="135"/>
        <v>9496.3050000000003</v>
      </c>
      <c r="EX33" s="590">
        <f t="shared" si="124"/>
        <v>44768.294999999998</v>
      </c>
      <c r="EY33" s="598">
        <f t="shared" si="125"/>
        <v>-196.92500000000291</v>
      </c>
      <c r="EZ33" s="596">
        <f t="shared" si="88"/>
        <v>-3.7741363614585386</v>
      </c>
      <c r="FA33" s="348">
        <f t="shared" si="89"/>
        <v>298.83200000000011</v>
      </c>
      <c r="FB33" s="628">
        <f t="shared" si="90"/>
        <v>101.9069999999972</v>
      </c>
      <c r="FC33" s="595">
        <f t="shared" si="91"/>
        <v>1.9530832255281911</v>
      </c>
      <c r="FD33" s="38"/>
      <c r="FE33" s="379"/>
      <c r="FF33" s="38"/>
      <c r="FG33" s="589">
        <f t="shared" si="92"/>
        <v>54264.6</v>
      </c>
      <c r="FH33" s="585">
        <f t="shared" si="136"/>
        <v>9496.3050000000003</v>
      </c>
      <c r="FI33" s="590">
        <f t="shared" si="126"/>
        <v>44768.294999999998</v>
      </c>
      <c r="FJ33" s="598">
        <f t="shared" si="127"/>
        <v>-196.92500000000291</v>
      </c>
      <c r="FK33" s="596">
        <f t="shared" si="94"/>
        <v>-3.7741363614585386</v>
      </c>
      <c r="FL33" s="348">
        <f t="shared" si="95"/>
        <v>298.83200000000011</v>
      </c>
      <c r="FM33" s="628">
        <f t="shared" si="96"/>
        <v>101.9069999999972</v>
      </c>
      <c r="FN33" s="595">
        <f t="shared" si="97"/>
        <v>1.9530832255281911</v>
      </c>
      <c r="FO33" s="38"/>
      <c r="FP33" s="379"/>
      <c r="FQ33" s="38"/>
      <c r="FR33" s="589">
        <f t="shared" si="98"/>
        <v>54264.6</v>
      </c>
      <c r="FS33" s="585">
        <f t="shared" si="137"/>
        <v>9496.3050000000003</v>
      </c>
      <c r="FT33" s="590">
        <f t="shared" si="128"/>
        <v>44768.294999999998</v>
      </c>
      <c r="FU33" s="598">
        <f t="shared" si="129"/>
        <v>-196.92500000000291</v>
      </c>
      <c r="FV33" s="596">
        <f t="shared" si="100"/>
        <v>-3.7741363614585386</v>
      </c>
      <c r="FW33" s="348">
        <f t="shared" si="101"/>
        <v>298.83200000000011</v>
      </c>
      <c r="FX33" s="628">
        <f t="shared" si="102"/>
        <v>101.9069999999972</v>
      </c>
      <c r="FY33" s="595">
        <f t="shared" si="103"/>
        <v>1.9530832255281911</v>
      </c>
      <c r="FZ33" s="38"/>
      <c r="GA33" s="379"/>
      <c r="GB33" s="379"/>
      <c r="GC33" s="276"/>
      <c r="GD33" s="17"/>
      <c r="GE33" s="17"/>
      <c r="GF33" s="17"/>
      <c r="GG33" s="379"/>
    </row>
    <row r="34" spans="1:189" s="1" customFormat="1" x14ac:dyDescent="0.25">
      <c r="A34" s="379"/>
      <c r="B34" s="47" t="s">
        <v>289</v>
      </c>
      <c r="C34" s="49"/>
      <c r="D34" s="49"/>
      <c r="E34" s="49"/>
      <c r="F34" s="49"/>
      <c r="G34" s="50"/>
      <c r="H34" s="379"/>
      <c r="I34" s="539"/>
      <c r="J34" s="379"/>
      <c r="K34" s="379"/>
      <c r="L34" s="379"/>
      <c r="M34" s="379"/>
      <c r="N34" s="379"/>
      <c r="O34" s="379"/>
      <c r="P34" s="379"/>
      <c r="Q34" s="379"/>
      <c r="R34" s="539"/>
      <c r="S34" s="379"/>
      <c r="T34" s="228"/>
      <c r="U34" s="432">
        <v>70000</v>
      </c>
      <c r="V34" s="433">
        <f>$CG34</f>
        <v>8542.4288499999966</v>
      </c>
      <c r="W34" s="434">
        <f>$CV34</f>
        <v>3020</v>
      </c>
      <c r="X34" s="435">
        <f>$DD34</f>
        <v>6020</v>
      </c>
      <c r="Y34" s="436">
        <f>$DL34</f>
        <v>6220</v>
      </c>
      <c r="Z34" s="629">
        <f>$DT34</f>
        <v>1220</v>
      </c>
      <c r="AA34" s="438">
        <f>$EB34</f>
        <v>799.5</v>
      </c>
      <c r="AB34" s="439">
        <f>$EE34</f>
        <v>799.5</v>
      </c>
      <c r="AC34" s="630">
        <f t="shared" si="21"/>
        <v>520</v>
      </c>
      <c r="AD34" s="459">
        <f t="shared" si="130"/>
        <v>520</v>
      </c>
      <c r="AE34" s="228"/>
      <c r="AF34" s="379"/>
      <c r="AG34" s="228"/>
      <c r="AH34" s="631">
        <f t="shared" si="23"/>
        <v>15.259787156127182</v>
      </c>
      <c r="AI34" s="452">
        <f t="shared" si="111"/>
        <v>5.3947838513754913</v>
      </c>
      <c r="AJ34" s="453">
        <f t="shared" si="24"/>
        <v>10.753840657377635</v>
      </c>
      <c r="AK34" s="454">
        <f t="shared" si="112"/>
        <v>11.111111111111111</v>
      </c>
      <c r="AL34" s="632">
        <f t="shared" si="113"/>
        <v>2.1793497677742049</v>
      </c>
      <c r="AM34" s="456">
        <f t="shared" si="114"/>
        <v>1.4281886387995713</v>
      </c>
      <c r="AN34" s="457">
        <f t="shared" si="25"/>
        <v>1.4281886387995713</v>
      </c>
      <c r="AO34" s="633">
        <f t="shared" si="26"/>
        <v>0.92890317970703817</v>
      </c>
      <c r="AP34" s="634">
        <f t="shared" si="27"/>
        <v>0.92890317970703817</v>
      </c>
      <c r="AQ34" s="228"/>
      <c r="AR34" s="379"/>
      <c r="AS34" s="228"/>
      <c r="AT34" s="432">
        <f t="shared" si="28"/>
        <v>70000</v>
      </c>
      <c r="AU34" s="631">
        <f>$CG34*7/365.2425</f>
        <v>163.7186306358104</v>
      </c>
      <c r="AV34" s="452">
        <f>$CV34*7/365.2425</f>
        <v>57.879354127737052</v>
      </c>
      <c r="AW34" s="453">
        <f>$DE34</f>
        <v>115.37540127449572</v>
      </c>
      <c r="AX34" s="454">
        <f>$DM34</f>
        <v>119.20847108427962</v>
      </c>
      <c r="AY34" s="632">
        <f>$DU34</f>
        <v>23.381725839681856</v>
      </c>
      <c r="AZ34" s="456">
        <f>$EC34/2</f>
        <v>15.322696564611183</v>
      </c>
      <c r="BA34" s="457">
        <f>$EG34</f>
        <v>15.322696564611183</v>
      </c>
      <c r="BB34" s="635">
        <f t="shared" si="36"/>
        <v>9.9659815054381671</v>
      </c>
      <c r="BC34" s="636">
        <f>AD34*7/365.2425</f>
        <v>9.9659815054381671</v>
      </c>
      <c r="BD34" s="228"/>
      <c r="BE34" s="379"/>
      <c r="BF34" s="539"/>
      <c r="BG34" s="379"/>
      <c r="BH34" s="379"/>
      <c r="BI34" s="460"/>
      <c r="BJ34" s="513">
        <f t="shared" si="115"/>
        <v>70000</v>
      </c>
      <c r="BK34" s="465">
        <f t="shared" si="38"/>
        <v>14020</v>
      </c>
      <c r="BL34" s="514">
        <f t="shared" si="39"/>
        <v>55980</v>
      </c>
      <c r="BM34" s="219"/>
      <c r="BN34" s="219"/>
      <c r="BO34" s="513">
        <f t="shared" si="116"/>
        <v>70000</v>
      </c>
      <c r="BP34" s="465">
        <f t="shared" si="40"/>
        <v>7800</v>
      </c>
      <c r="BQ34" s="637">
        <f t="shared" si="41"/>
        <v>62200</v>
      </c>
      <c r="BR34" s="638">
        <f t="shared" si="42"/>
        <v>6220</v>
      </c>
      <c r="BS34" s="298"/>
      <c r="BT34" s="379"/>
      <c r="BU34" s="298"/>
      <c r="BV34" s="513">
        <f t="shared" si="117"/>
        <v>70000</v>
      </c>
      <c r="BW34" s="464">
        <f t="shared" si="43"/>
        <v>17622.42885</v>
      </c>
      <c r="BX34" s="514">
        <f t="shared" si="44"/>
        <v>73602.428849999997</v>
      </c>
      <c r="BY34" s="512">
        <f t="shared" si="45"/>
        <v>17622.428849999997</v>
      </c>
      <c r="BZ34" s="298"/>
      <c r="CA34" s="379"/>
      <c r="CB34" s="219"/>
      <c r="CC34" s="510">
        <f>CC32</f>
        <v>26302.132611940302</v>
      </c>
      <c r="CD34" s="464">
        <f t="shared" si="46"/>
        <v>96302.132611940295</v>
      </c>
      <c r="CE34" s="465">
        <f t="shared" si="47"/>
        <v>31779.703761940298</v>
      </c>
      <c r="CF34" s="614">
        <f t="shared" si="118"/>
        <v>64522.428849999997</v>
      </c>
      <c r="CG34" s="516">
        <f t="shared" si="48"/>
        <v>8542.4288499999966</v>
      </c>
      <c r="CH34" s="298"/>
      <c r="CI34" s="639">
        <f t="shared" si="49"/>
        <v>23100</v>
      </c>
      <c r="CJ34" s="464">
        <f t="shared" si="50"/>
        <v>46900</v>
      </c>
      <c r="CK34" s="464">
        <f t="shared" si="51"/>
        <v>17622.42885</v>
      </c>
      <c r="CL34" s="514">
        <f t="shared" si="52"/>
        <v>64522.428849999997</v>
      </c>
      <c r="CM34" s="512">
        <f t="shared" si="53"/>
        <v>8542.4288499999966</v>
      </c>
      <c r="CN34" s="298"/>
      <c r="CO34" s="379"/>
      <c r="CP34" s="539"/>
      <c r="CQ34" s="379"/>
      <c r="CR34" s="26"/>
      <c r="CS34" s="519">
        <f t="shared" si="54"/>
        <v>70000</v>
      </c>
      <c r="CT34" s="520">
        <f>IF($BJ34&lt;=CU$6,SUM($BJ34*CT$6),IF($BJ34&lt;=CU$7,SUM($BJ34-CU$6)*CT$7+CV$6,IF($BJ34&lt;=CU$8,SUM($BJ34-CU$7)*CT$8+CV$7,IF($BJ34&lt;=CU$9,SUM($BJ34-CU$8)*CT$9+CV$8,IF($BJ34&lt;=CU$10,SUM($BJ34-CU$9)*CT$10+CV$9,IF($BJ34&gt;=CU16+1,SUM($BJ34-CU$10)*CT$11+CV$10))))))</f>
        <v>11000</v>
      </c>
      <c r="CU34" s="529">
        <f>$BJ34-CT34</f>
        <v>59000</v>
      </c>
      <c r="CV34" s="522">
        <f>CU34-$BL34</f>
        <v>3020</v>
      </c>
      <c r="CW34" s="26"/>
      <c r="CX34" s="519">
        <f>$BJ34</f>
        <v>70000</v>
      </c>
      <c r="CY34" s="520">
        <f t="shared" si="58"/>
        <v>24500</v>
      </c>
      <c r="CZ34" s="521">
        <f>$BJ34-CY34</f>
        <v>45500</v>
      </c>
      <c r="DA34" s="523">
        <f>CZ34-$BL34</f>
        <v>-10480</v>
      </c>
      <c r="DB34" s="519">
        <f>DB32</f>
        <v>16500</v>
      </c>
      <c r="DC34" s="529">
        <f t="shared" si="61"/>
        <v>62000</v>
      </c>
      <c r="DD34" s="524">
        <f>DC34-$BL34</f>
        <v>6020</v>
      </c>
      <c r="DE34" s="533">
        <f t="shared" si="63"/>
        <v>115.37540127449572</v>
      </c>
      <c r="DF34" s="26"/>
      <c r="DG34" s="379"/>
      <c r="DH34" s="480"/>
      <c r="DI34" s="519">
        <f>$BJ34</f>
        <v>70000</v>
      </c>
      <c r="DJ34" s="528">
        <f t="shared" si="65"/>
        <v>7800</v>
      </c>
      <c r="DK34" s="529">
        <f>$BJ34-DJ34</f>
        <v>62200</v>
      </c>
      <c r="DL34" s="522">
        <f>DK34-$BL34</f>
        <v>6220</v>
      </c>
      <c r="DM34" s="531">
        <f t="shared" si="119"/>
        <v>119.20847108427962</v>
      </c>
      <c r="DN34" s="480"/>
      <c r="DO34" s="379"/>
      <c r="DP34" s="484"/>
      <c r="DQ34" s="519">
        <f>$BJ34</f>
        <v>70000</v>
      </c>
      <c r="DR34" s="528">
        <f t="shared" si="132"/>
        <v>12800</v>
      </c>
      <c r="DS34" s="529">
        <f>$BJ34-DR34</f>
        <v>57200</v>
      </c>
      <c r="DT34" s="522">
        <f>DS34-$BL34</f>
        <v>1220</v>
      </c>
      <c r="DU34" s="531">
        <f t="shared" si="72"/>
        <v>23.381725839681856</v>
      </c>
      <c r="DV34" s="484"/>
      <c r="DW34" s="379"/>
      <c r="DX34" s="486"/>
      <c r="DY34" s="519">
        <f>$BJ34</f>
        <v>70000</v>
      </c>
      <c r="DZ34" s="528">
        <f t="shared" si="133"/>
        <v>13220.5</v>
      </c>
      <c r="EA34" s="529">
        <f>$BJ34-DZ34</f>
        <v>56779.5</v>
      </c>
      <c r="EB34" s="530">
        <f>EA34-$BL34</f>
        <v>799.5</v>
      </c>
      <c r="EC34" s="531">
        <f t="shared" si="77"/>
        <v>30.645393129222366</v>
      </c>
      <c r="ED34" s="273">
        <f t="shared" si="78"/>
        <v>0</v>
      </c>
      <c r="EE34" s="530">
        <f>$EB34+IF($DY34&gt;=70000,0,IF($DY34&gt;=66000,520-($DY34-66000)*0.13,IF($DY34&gt;=48000,520,IF($DY34&gt;=44000,($DY34-44000)*0.13,0))))</f>
        <v>799.5</v>
      </c>
      <c r="EF34" s="532">
        <f t="shared" si="120"/>
        <v>30.645393129222366</v>
      </c>
      <c r="EG34" s="533">
        <f t="shared" si="121"/>
        <v>15.322696564611183</v>
      </c>
      <c r="EH34" s="486"/>
      <c r="EI34" s="379"/>
      <c r="EJ34" s="38"/>
      <c r="EK34" s="519">
        <f>$BJ34</f>
        <v>70000</v>
      </c>
      <c r="EL34" s="528">
        <f t="shared" si="134"/>
        <v>12250</v>
      </c>
      <c r="EM34" s="529">
        <f t="shared" si="122"/>
        <v>57750</v>
      </c>
      <c r="EN34" s="522">
        <f>EM34-$BL34</f>
        <v>1770</v>
      </c>
      <c r="EO34" s="640">
        <f t="shared" si="82"/>
        <v>33.922667816587612</v>
      </c>
      <c r="EP34" s="641">
        <f t="shared" si="83"/>
        <v>0</v>
      </c>
      <c r="EQ34" s="522">
        <f t="shared" si="84"/>
        <v>1770</v>
      </c>
      <c r="ER34" s="532">
        <f t="shared" si="85"/>
        <v>33.922667816587612</v>
      </c>
      <c r="ES34" s="38"/>
      <c r="ET34" s="379"/>
      <c r="EU34" s="38"/>
      <c r="EV34" s="519">
        <f>$BJ34</f>
        <v>70000</v>
      </c>
      <c r="EW34" s="528">
        <f t="shared" si="135"/>
        <v>13500</v>
      </c>
      <c r="EX34" s="529">
        <f t="shared" si="124"/>
        <v>56500</v>
      </c>
      <c r="EY34" s="530">
        <f>EX34-$BL34</f>
        <v>520</v>
      </c>
      <c r="EZ34" s="640">
        <f t="shared" si="88"/>
        <v>9.9659815054381671</v>
      </c>
      <c r="FA34" s="641">
        <f t="shared" si="89"/>
        <v>0</v>
      </c>
      <c r="FB34" s="522">
        <f t="shared" si="90"/>
        <v>520</v>
      </c>
      <c r="FC34" s="532">
        <f t="shared" si="91"/>
        <v>9.9659815054381671</v>
      </c>
      <c r="FD34" s="38"/>
      <c r="FE34" s="379"/>
      <c r="FF34" s="38"/>
      <c r="FG34" s="519">
        <f>$BJ34</f>
        <v>70000</v>
      </c>
      <c r="FH34" s="528">
        <f t="shared" si="136"/>
        <v>13500</v>
      </c>
      <c r="FI34" s="529">
        <f t="shared" si="126"/>
        <v>56500</v>
      </c>
      <c r="FJ34" s="530">
        <f>FI34-$BL34</f>
        <v>520</v>
      </c>
      <c r="FK34" s="640">
        <f t="shared" si="94"/>
        <v>9.9659815054381671</v>
      </c>
      <c r="FL34" s="641">
        <f t="shared" si="95"/>
        <v>0</v>
      </c>
      <c r="FM34" s="522">
        <f t="shared" si="96"/>
        <v>520</v>
      </c>
      <c r="FN34" s="532">
        <f t="shared" si="97"/>
        <v>9.9659815054381671</v>
      </c>
      <c r="FO34" s="38"/>
      <c r="FP34" s="379"/>
      <c r="FQ34" s="38"/>
      <c r="FR34" s="519">
        <f>$BJ34</f>
        <v>70000</v>
      </c>
      <c r="FS34" s="528">
        <f t="shared" si="137"/>
        <v>13500</v>
      </c>
      <c r="FT34" s="529">
        <f t="shared" si="128"/>
        <v>56500</v>
      </c>
      <c r="FU34" s="530">
        <f>FT34-$BL34</f>
        <v>520</v>
      </c>
      <c r="FV34" s="640">
        <f t="shared" si="100"/>
        <v>9.9659815054381671</v>
      </c>
      <c r="FW34" s="641">
        <f t="shared" si="101"/>
        <v>0</v>
      </c>
      <c r="FX34" s="522">
        <f t="shared" si="102"/>
        <v>520</v>
      </c>
      <c r="FY34" s="532">
        <f t="shared" si="103"/>
        <v>9.9659815054381671</v>
      </c>
      <c r="FZ34" s="38"/>
      <c r="GA34" s="379"/>
      <c r="GB34" s="379"/>
      <c r="GC34" s="276"/>
      <c r="GD34" s="379"/>
      <c r="GE34" s="17"/>
      <c r="GF34" s="17"/>
      <c r="GG34" s="379"/>
    </row>
    <row r="35" spans="1:189" s="1" customFormat="1" x14ac:dyDescent="0.25">
      <c r="A35" s="379"/>
      <c r="B35" s="147" t="s">
        <v>198</v>
      </c>
      <c r="C35" s="148"/>
      <c r="D35" s="148"/>
      <c r="E35" s="148"/>
      <c r="F35" s="148"/>
      <c r="G35" s="149"/>
      <c r="H35" s="379"/>
      <c r="I35" s="539"/>
      <c r="J35" s="379"/>
      <c r="K35" s="379"/>
      <c r="L35" s="870" t="s">
        <v>319</v>
      </c>
      <c r="M35" s="871"/>
      <c r="N35" s="871"/>
      <c r="O35" s="872"/>
      <c r="P35" s="379"/>
      <c r="Q35" s="379"/>
      <c r="R35" s="539"/>
      <c r="S35" s="379"/>
      <c r="T35" s="228"/>
      <c r="U35" s="432">
        <v>180000</v>
      </c>
      <c r="V35" s="433">
        <f>$CG35</f>
        <v>6964.3008932835655</v>
      </c>
      <c r="W35" s="434">
        <f>$CV35</f>
        <v>2320</v>
      </c>
      <c r="X35" s="435">
        <f>$DD35</f>
        <v>3820</v>
      </c>
      <c r="Y35" s="436">
        <f>$DL35</f>
        <v>820</v>
      </c>
      <c r="Z35" s="642">
        <f>$DT35</f>
        <v>-3130</v>
      </c>
      <c r="AA35" s="438">
        <f>$EB35</f>
        <v>1042.5</v>
      </c>
      <c r="AB35" s="439">
        <f>$EE35</f>
        <v>1042.5</v>
      </c>
      <c r="AC35" s="630">
        <f t="shared" si="21"/>
        <v>3820</v>
      </c>
      <c r="AD35" s="459">
        <f t="shared" si="130"/>
        <v>3820</v>
      </c>
      <c r="AE35" s="228"/>
      <c r="AF35" s="379"/>
      <c r="AG35" s="228"/>
      <c r="AH35" s="631">
        <f t="shared" si="23"/>
        <v>5.3703739152402568</v>
      </c>
      <c r="AI35" s="452">
        <f t="shared" si="111"/>
        <v>1.7890191239975324</v>
      </c>
      <c r="AJ35" s="453">
        <f t="shared" si="24"/>
        <v>2.9457125231338681</v>
      </c>
      <c r="AK35" s="454">
        <f t="shared" si="112"/>
        <v>0.63232572486119676</v>
      </c>
      <c r="AL35" s="643">
        <f t="shared" si="113"/>
        <v>-2.4136335595311538</v>
      </c>
      <c r="AM35" s="456">
        <f t="shared" si="114"/>
        <v>0.80390191239975328</v>
      </c>
      <c r="AN35" s="457">
        <f t="shared" si="25"/>
        <v>0.80390191239975328</v>
      </c>
      <c r="AO35" s="633">
        <f t="shared" si="26"/>
        <v>2.9457125231338681</v>
      </c>
      <c r="AP35" s="634">
        <f t="shared" si="27"/>
        <v>2.9457125231338681</v>
      </c>
      <c r="AQ35" s="228"/>
      <c r="AR35" s="379"/>
      <c r="AS35" s="228"/>
      <c r="AT35" s="432">
        <f t="shared" si="28"/>
        <v>180000</v>
      </c>
      <c r="AU35" s="631">
        <f>$CG35*7/365.2425</f>
        <v>133.47325750148178</v>
      </c>
      <c r="AV35" s="452">
        <f>$CV35*7/365.2425</f>
        <v>44.463609793493362</v>
      </c>
      <c r="AW35" s="453">
        <f>$DE35</f>
        <v>73.21163336687269</v>
      </c>
      <c r="AX35" s="454">
        <f>$DM35</f>
        <v>15.715586220114034</v>
      </c>
      <c r="AY35" s="643">
        <f>$DU35</f>
        <v>-59.987542523118201</v>
      </c>
      <c r="AZ35" s="456">
        <f>$EC35/2</f>
        <v>19.979876383498635</v>
      </c>
      <c r="BA35" s="457">
        <f>$EG35</f>
        <v>19.979876383498635</v>
      </c>
      <c r="BB35" s="458">
        <f t="shared" si="36"/>
        <v>73.21163336687269</v>
      </c>
      <c r="BC35" s="459">
        <f t="shared" ref="BC35:BC37" si="140">AD35*7/365.2425</f>
        <v>73.21163336687269</v>
      </c>
      <c r="BD35" s="228"/>
      <c r="BE35" s="379"/>
      <c r="BF35" s="539"/>
      <c r="BG35" s="379"/>
      <c r="BH35" s="379"/>
      <c r="BI35" s="460"/>
      <c r="BJ35" s="513">
        <f t="shared" si="115"/>
        <v>180000</v>
      </c>
      <c r="BK35" s="465">
        <f>IF($BJ35&lt;=BK$6,SUM($BJ35*BJ$6),IF($BJ35&lt;=BK$7,SUM($BJ35-BK$6)*BJ$7+BL$6,IF($BJ35&lt;=BK$8,SUM($BJ35-BK$7)*BJ$8+BL$7,IF($BJ35&lt;=BK$9,SUM($BJ35-BK$8)*BJ$9+BL$8,IF($BJ35&lt;=BK$10,SUM($BJ35-BK$9)*BJ$10+BL$9,IF($BJ35&gt;=BK$8+1,SUM($BJ35-BK$10)*BJ$11+BL$10))))))</f>
        <v>50320</v>
      </c>
      <c r="BL35" s="514">
        <f t="shared" si="39"/>
        <v>129680</v>
      </c>
      <c r="BM35" s="219"/>
      <c r="BN35" s="219"/>
      <c r="BO35" s="513">
        <f t="shared" si="116"/>
        <v>180000</v>
      </c>
      <c r="BP35" s="465">
        <f>IF($BJ35&lt;=BQ$6,SUM($BJ35*BP$6),IF($BJ35&lt;=BQ$7,SUM($BJ35-BQ$6)*BP$7+BR$6,IF($BJ35&lt;=BQ$8,SUM($BJ35-BQ$7)*BP$8+BR$7,IF($BJ35&lt;=BQ$9,SUM($BJ35-BQ$8)*BP$9+BR$8,IF($BJ35&lt;=BQ$10,SUM($BJ35-BQ$9)*BP$10+BR$9,IF($BJ35&gt;=BQ$8+1,SUM($BJ35-BQ$10)*BP$11+BR$10))))))</f>
        <v>49500</v>
      </c>
      <c r="BQ35" s="637">
        <f t="shared" si="41"/>
        <v>130500</v>
      </c>
      <c r="BR35" s="638">
        <f t="shared" si="42"/>
        <v>820</v>
      </c>
      <c r="BS35" s="298"/>
      <c r="BT35" s="379"/>
      <c r="BU35" s="298"/>
      <c r="BV35" s="513">
        <f t="shared" si="117"/>
        <v>180000</v>
      </c>
      <c r="BW35" s="464">
        <f t="shared" si="43"/>
        <v>17622.42885</v>
      </c>
      <c r="BX35" s="514">
        <f t="shared" si="44"/>
        <v>147302.42885</v>
      </c>
      <c r="BY35" s="512">
        <f t="shared" si="45"/>
        <v>17622.428849999997</v>
      </c>
      <c r="BZ35" s="298"/>
      <c r="CA35" s="379"/>
      <c r="CB35" s="219"/>
      <c r="CC35" s="510">
        <f>CC34</f>
        <v>26302.132611940302</v>
      </c>
      <c r="CD35" s="464">
        <f t="shared" si="46"/>
        <v>206302.13261194029</v>
      </c>
      <c r="CE35" s="465">
        <f>IF($CD35&lt;=$CF$6,SUM($CD35*$CE$6),IF($CD35&lt;=$CF$7,SUM($CD35-$CF$6)*$CE$7+$CG$6,IF($CD35&lt;=$CF$8,SUM($CD35-$CF$7)*$CE$8+$CG$7,IF($CD35&lt;=$CF$9,SUM($CD35-$CF$8)*$CE$9+$CG$8,IF($CD35&lt;=$CF$10,SUM($CD35-$CF$9)*$CE$10+$CG$9,IF($CD35&gt;=$CF$8+1,SUM($CD35-$CF$10)*$CE$11+$CG$10))))))</f>
        <v>69657.831718656715</v>
      </c>
      <c r="CF35" s="614">
        <f t="shared" si="118"/>
        <v>136644.30089328357</v>
      </c>
      <c r="CG35" s="516">
        <f t="shared" si="48"/>
        <v>6964.3008932835655</v>
      </c>
      <c r="CH35" s="298"/>
      <c r="CI35" s="639">
        <f>IF($BV35&lt;=$CF$6,SUM($BV35*$CE$6),IF($BV35&lt;=$CF$7,SUM($BV35-$CF$6)*$CE$7+$CG$6,IF($BV35&lt;=$CF$8,SUM($BV35-$CF$7)*$CE$8+$CG$7,IF($BV35&lt;=$CF$9,SUM($BV35-$CF$8)*$CE$9+$CG$8,IF($BV35&lt;=$CF$10,SUM($BV35-$CF$9)*$CE$10+$CG$9,IF($BV35&gt;=$CF$8+1,SUM($BV35-$CF$10)*$CE$11+$CG$10))))))</f>
        <v>59400</v>
      </c>
      <c r="CJ35" s="464">
        <f t="shared" si="50"/>
        <v>120600</v>
      </c>
      <c r="CK35" s="464">
        <f t="shared" si="51"/>
        <v>17622.42885</v>
      </c>
      <c r="CL35" s="514">
        <f t="shared" si="52"/>
        <v>138222.42885</v>
      </c>
      <c r="CM35" s="512">
        <f t="shared" si="53"/>
        <v>8542.4288499999966</v>
      </c>
      <c r="CN35" s="298"/>
      <c r="CO35" s="379"/>
      <c r="CP35" s="539"/>
      <c r="CQ35" s="379"/>
      <c r="CR35" s="26"/>
      <c r="CS35" s="519">
        <f t="shared" si="54"/>
        <v>180000</v>
      </c>
      <c r="CT35" s="520">
        <f>IF($BJ35&lt;=CU$6,SUM($BJ35*CT$6),IF($BJ35&lt;=CU$7,SUM($BJ35-CU$6)*CT$7+CV$6,IF($BJ35&lt;=CU$8,SUM($BJ35-CU$7)*CT$8+CV$7,IF($BJ35&lt;=CU$9,SUM($BJ35-CU$8)*CT$9+CV$8,IF($BJ35&lt;=CU$10,SUM($BJ35-CU$9)*CT$10+CV$9,IF($BJ35&gt;=CU17+1,SUM($BJ35-CU$10)*CT$11+CV$10))))))</f>
        <v>48000</v>
      </c>
      <c r="CU35" s="529">
        <f>$BJ35-CT35</f>
        <v>132000</v>
      </c>
      <c r="CV35" s="522">
        <f>CU35-$BL35</f>
        <v>2320</v>
      </c>
      <c r="CW35" s="26"/>
      <c r="CX35" s="519">
        <f>$BJ35</f>
        <v>180000</v>
      </c>
      <c r="CY35" s="520">
        <f>IF($BJ35&lt;=CZ$6,SUM($BJ35*CY$6),IF($BJ35&lt;=CZ$7,SUM($BJ35-CZ$6)*CY$7+DA$6,IF($BJ35&lt;=CZ$8,SUM($BJ35-CZ$7)*CY$8+DA$7,IF($BJ35&lt;=CZ$9,SUM($BJ35-CZ$8)*CY$9+DA$8,IF($BJ35&lt;=CZ$10,SUM($BJ35-CZ$9)*CY$10+DA$9,IF($BJ35&gt;=CZ$8+1,SUM($BJ35-CZ$10)*CY$11+DA$10))))))</f>
        <v>63000</v>
      </c>
      <c r="CZ35" s="521">
        <f>$BJ35-CY35</f>
        <v>117000</v>
      </c>
      <c r="DA35" s="523">
        <f>CZ35-$BL35</f>
        <v>-12680</v>
      </c>
      <c r="DB35" s="519">
        <f>DB34</f>
        <v>16500</v>
      </c>
      <c r="DC35" s="529">
        <f t="shared" si="61"/>
        <v>133500</v>
      </c>
      <c r="DD35" s="524">
        <f>DC35-$BL35</f>
        <v>3820</v>
      </c>
      <c r="DE35" s="533">
        <f t="shared" si="63"/>
        <v>73.21163336687269</v>
      </c>
      <c r="DF35" s="26"/>
      <c r="DG35" s="379"/>
      <c r="DH35" s="480"/>
      <c r="DI35" s="519">
        <f>$BJ35</f>
        <v>180000</v>
      </c>
      <c r="DJ35" s="528">
        <f t="shared" si="65"/>
        <v>49500</v>
      </c>
      <c r="DK35" s="529">
        <f>$BJ35-DJ35</f>
        <v>130500</v>
      </c>
      <c r="DL35" s="522">
        <f>DK35-$BL35</f>
        <v>820</v>
      </c>
      <c r="DM35" s="531">
        <f t="shared" si="119"/>
        <v>15.715586220114034</v>
      </c>
      <c r="DN35" s="480"/>
      <c r="DO35" s="379"/>
      <c r="DP35" s="484"/>
      <c r="DQ35" s="519">
        <f>$BJ35</f>
        <v>180000</v>
      </c>
      <c r="DR35" s="528">
        <f t="shared" si="132"/>
        <v>53450</v>
      </c>
      <c r="DS35" s="529">
        <f>$BJ35-DR35</f>
        <v>126550</v>
      </c>
      <c r="DT35" s="523">
        <f>DS35-$BL35</f>
        <v>-3130</v>
      </c>
      <c r="DU35" s="531">
        <f t="shared" si="72"/>
        <v>-59.987542523118201</v>
      </c>
      <c r="DV35" s="484"/>
      <c r="DW35" s="379"/>
      <c r="DX35" s="486"/>
      <c r="DY35" s="519">
        <f>$BJ35</f>
        <v>180000</v>
      </c>
      <c r="DZ35" s="528">
        <f t="shared" si="133"/>
        <v>49277.5</v>
      </c>
      <c r="EA35" s="529">
        <f>$BJ35-DZ35</f>
        <v>130722.5</v>
      </c>
      <c r="EB35" s="530">
        <f>EA35-$BL35</f>
        <v>1042.5</v>
      </c>
      <c r="EC35" s="531">
        <f t="shared" si="77"/>
        <v>39.959752766997269</v>
      </c>
      <c r="ED35" s="273">
        <f t="shared" si="78"/>
        <v>0</v>
      </c>
      <c r="EE35" s="530">
        <f>$EB35+IF($DY35&gt;=70000,0,IF($DY35&gt;=66000,520-($DY35-66000)*0.13,IF($DY35&gt;=48000,520,IF($DY35&gt;=44000,($DY35-44000)*0.13,0))))</f>
        <v>1042.5</v>
      </c>
      <c r="EF35" s="532">
        <f t="shared" si="120"/>
        <v>39.959752766997269</v>
      </c>
      <c r="EG35" s="533">
        <f t="shared" si="121"/>
        <v>19.979876383498635</v>
      </c>
      <c r="EH35" s="486"/>
      <c r="EI35" s="379"/>
      <c r="EJ35" s="38"/>
      <c r="EK35" s="519">
        <f>$BJ35</f>
        <v>180000</v>
      </c>
      <c r="EL35" s="528">
        <f t="shared" si="134"/>
        <v>43050</v>
      </c>
      <c r="EM35" s="529">
        <f t="shared" si="122"/>
        <v>136950</v>
      </c>
      <c r="EN35" s="524">
        <f>EM35-$BL35</f>
        <v>7270</v>
      </c>
      <c r="EO35" s="644">
        <f t="shared" si="82"/>
        <v>139.33208758564516</v>
      </c>
      <c r="EP35" s="641">
        <f t="shared" si="83"/>
        <v>0</v>
      </c>
      <c r="EQ35" s="522">
        <f t="shared" si="84"/>
        <v>7270</v>
      </c>
      <c r="ER35" s="532">
        <f t="shared" si="85"/>
        <v>139.33208758564516</v>
      </c>
      <c r="ES35" s="38"/>
      <c r="ET35" s="379"/>
      <c r="EU35" s="38"/>
      <c r="EV35" s="519">
        <f>$BJ35</f>
        <v>180000</v>
      </c>
      <c r="EW35" s="528">
        <f t="shared" si="135"/>
        <v>49800</v>
      </c>
      <c r="EX35" s="529">
        <f t="shared" si="124"/>
        <v>130200</v>
      </c>
      <c r="EY35" s="530">
        <f>EX35-$BL35</f>
        <v>520</v>
      </c>
      <c r="EZ35" s="644">
        <f t="shared" si="88"/>
        <v>9.9659815054381671</v>
      </c>
      <c r="FA35" s="641">
        <f t="shared" si="89"/>
        <v>0</v>
      </c>
      <c r="FB35" s="522">
        <f t="shared" si="90"/>
        <v>520</v>
      </c>
      <c r="FC35" s="532">
        <f t="shared" si="91"/>
        <v>9.9659815054381671</v>
      </c>
      <c r="FD35" s="38"/>
      <c r="FE35" s="379"/>
      <c r="FF35" s="38"/>
      <c r="FG35" s="519">
        <f>$BJ35</f>
        <v>180000</v>
      </c>
      <c r="FH35" s="528">
        <f t="shared" si="136"/>
        <v>46500</v>
      </c>
      <c r="FI35" s="529">
        <f t="shared" si="126"/>
        <v>133500</v>
      </c>
      <c r="FJ35" s="530">
        <f>FI35-$BL35</f>
        <v>3820</v>
      </c>
      <c r="FK35" s="644">
        <f t="shared" si="94"/>
        <v>73.21163336687269</v>
      </c>
      <c r="FL35" s="641">
        <f t="shared" si="95"/>
        <v>0</v>
      </c>
      <c r="FM35" s="522">
        <f t="shared" si="96"/>
        <v>3820</v>
      </c>
      <c r="FN35" s="532">
        <f t="shared" si="97"/>
        <v>73.21163336687269</v>
      </c>
      <c r="FO35" s="38"/>
      <c r="FP35" s="379"/>
      <c r="FQ35" s="38"/>
      <c r="FR35" s="519">
        <f>$BJ35</f>
        <v>180000</v>
      </c>
      <c r="FS35" s="528">
        <f t="shared" si="137"/>
        <v>46500</v>
      </c>
      <c r="FT35" s="529">
        <f t="shared" si="128"/>
        <v>133500</v>
      </c>
      <c r="FU35" s="530">
        <f>FT35-$BL35</f>
        <v>3820</v>
      </c>
      <c r="FV35" s="644">
        <f t="shared" si="100"/>
        <v>73.21163336687269</v>
      </c>
      <c r="FW35" s="641">
        <f t="shared" si="101"/>
        <v>0</v>
      </c>
      <c r="FX35" s="522">
        <f t="shared" si="102"/>
        <v>3820</v>
      </c>
      <c r="FY35" s="532">
        <f t="shared" si="103"/>
        <v>73.21163336687269</v>
      </c>
      <c r="FZ35" s="38"/>
      <c r="GA35" s="379"/>
      <c r="GB35" s="379"/>
      <c r="GC35" s="379"/>
      <c r="GD35" s="379"/>
      <c r="GE35" s="17"/>
      <c r="GF35" s="17"/>
      <c r="GG35" s="379"/>
    </row>
    <row r="36" spans="1:189" x14ac:dyDescent="0.25">
      <c r="A36" s="379"/>
      <c r="B36" s="379"/>
      <c r="C36" s="379"/>
      <c r="D36" s="379"/>
      <c r="E36" s="379"/>
      <c r="F36" s="379"/>
      <c r="G36" s="379"/>
      <c r="H36" s="379"/>
      <c r="I36" s="539"/>
      <c r="J36" s="379"/>
      <c r="K36" s="379"/>
      <c r="L36" s="873">
        <v>174.03</v>
      </c>
      <c r="M36" s="1" t="s">
        <v>320</v>
      </c>
      <c r="N36" s="1"/>
      <c r="O36" s="874"/>
      <c r="P36" s="379"/>
      <c r="Q36" s="379"/>
      <c r="R36" s="539"/>
      <c r="S36" s="17"/>
      <c r="T36" s="228"/>
      <c r="U36" s="432">
        <f>U35*2</f>
        <v>360000</v>
      </c>
      <c r="V36" s="433">
        <f>$CG36</f>
        <v>6964.3008932835946</v>
      </c>
      <c r="W36" s="645">
        <f>$CV36</f>
        <v>-6380</v>
      </c>
      <c r="X36" s="435">
        <f>$DD36</f>
        <v>11020</v>
      </c>
      <c r="Y36" s="646">
        <f>$DL36</f>
        <v>-8180</v>
      </c>
      <c r="Z36" s="642">
        <f>$DT36</f>
        <v>-13930</v>
      </c>
      <c r="AA36" s="438">
        <f>$EB36</f>
        <v>1042.5</v>
      </c>
      <c r="AB36" s="439">
        <f>$EE36</f>
        <v>1042.5</v>
      </c>
      <c r="AC36" s="630">
        <f t="shared" si="21"/>
        <v>14620</v>
      </c>
      <c r="AD36" s="459">
        <f t="shared" si="130"/>
        <v>14620</v>
      </c>
      <c r="AE36" s="228"/>
      <c r="AF36" s="379"/>
      <c r="AG36" s="228"/>
      <c r="AH36" s="631">
        <f t="shared" si="23"/>
        <v>2.9080929068329691</v>
      </c>
      <c r="AI36" s="647">
        <f t="shared" si="111"/>
        <v>-2.6641055620511107</v>
      </c>
      <c r="AJ36" s="453">
        <f t="shared" si="24"/>
        <v>4.6016368799064642</v>
      </c>
      <c r="AK36" s="648">
        <f t="shared" si="112"/>
        <v>-3.4157340905294804</v>
      </c>
      <c r="AL36" s="643">
        <f t="shared" si="113"/>
        <v>-5.8167696676131619</v>
      </c>
      <c r="AM36" s="456">
        <f t="shared" si="114"/>
        <v>0.43531818941038919</v>
      </c>
      <c r="AN36" s="457">
        <f t="shared" si="25"/>
        <v>0.43531818941038919</v>
      </c>
      <c r="AO36" s="633">
        <f t="shared" si="26"/>
        <v>6.1048939368632036</v>
      </c>
      <c r="AP36" s="634">
        <f t="shared" si="27"/>
        <v>6.1048939368632036</v>
      </c>
      <c r="AQ36" s="228"/>
      <c r="AR36" s="379"/>
      <c r="AS36" s="228"/>
      <c r="AT36" s="432">
        <f t="shared" si="28"/>
        <v>360000</v>
      </c>
      <c r="AU36" s="631">
        <f>$CG36*7/365.2425</f>
        <v>133.47325750148232</v>
      </c>
      <c r="AV36" s="647">
        <f>$CV36*7/365.2425</f>
        <v>-122.27492693210675</v>
      </c>
      <c r="AW36" s="453">
        <f>$DE36</f>
        <v>211.20214651909347</v>
      </c>
      <c r="AX36" s="648">
        <f>$DM36</f>
        <v>-156.77255522016193</v>
      </c>
      <c r="AY36" s="643">
        <f>$DU36</f>
        <v>-266.97331225144939</v>
      </c>
      <c r="AZ36" s="456">
        <f>$EC36/2</f>
        <v>19.979876383498635</v>
      </c>
      <c r="BA36" s="457">
        <f>$EG36</f>
        <v>19.979876383498635</v>
      </c>
      <c r="BB36" s="458">
        <f t="shared" si="36"/>
        <v>280.19740309520387</v>
      </c>
      <c r="BC36" s="459">
        <f t="shared" si="140"/>
        <v>280.19740309520387</v>
      </c>
      <c r="BD36" s="228"/>
      <c r="BE36" s="379"/>
      <c r="BF36" s="539"/>
      <c r="BG36" s="379"/>
      <c r="BH36" s="379"/>
      <c r="BI36" s="460"/>
      <c r="BJ36" s="513">
        <f t="shared" si="115"/>
        <v>360000</v>
      </c>
      <c r="BK36" s="465">
        <f>IF($BJ36&lt;=BK$6,SUM($BJ36*BJ$6),IF($BJ36&lt;=BK$7,SUM($BJ36-BK$6)*BJ$7+BL$6,IF($BJ36&lt;=BK$8,SUM($BJ36-BK$7)*BJ$8+BL$7,IF($BJ36&lt;=BK$9,SUM($BJ36-BK$8)*BJ$9+BL$8,IF($BJ36&lt;=BK$10,SUM($BJ36-BK$9)*BJ$10+BL$9,IF($BJ36&gt;=BK$8+1,SUM($BJ36-BK$10)*BJ$11+BL$10))))))</f>
        <v>120520</v>
      </c>
      <c r="BL36" s="514">
        <f t="shared" si="39"/>
        <v>239480</v>
      </c>
      <c r="BM36" s="219"/>
      <c r="BN36" s="219"/>
      <c r="BO36" s="513">
        <f t="shared" si="116"/>
        <v>360000</v>
      </c>
      <c r="BP36" s="465">
        <f>IF($BJ36&lt;=BQ$6,SUM($BJ36*BP$6),IF($BJ36&lt;=BQ$7,SUM($BJ36-BQ$6)*BP$7+BR$6,IF($BJ36&lt;=BQ$8,SUM($BJ36-BQ$7)*BP$8+BR$7,IF($BJ36&lt;=BQ$9,SUM($BJ36-BQ$8)*BP$9+BR$8,IF($BJ36&lt;=BQ$10,SUM($BJ36-BQ$9)*BP$10+BR$9,IF($BJ36&gt;=BQ$8+1,SUM($BJ36-BQ$10)*BP$11+BR$10))))))</f>
        <v>128700</v>
      </c>
      <c r="BQ36" s="637">
        <f t="shared" si="41"/>
        <v>231300</v>
      </c>
      <c r="BR36" s="638">
        <f t="shared" si="42"/>
        <v>-8180</v>
      </c>
      <c r="BS36" s="298"/>
      <c r="BT36" s="379"/>
      <c r="BU36" s="298"/>
      <c r="BV36" s="649">
        <f t="shared" si="117"/>
        <v>360000</v>
      </c>
      <c r="BW36" s="650">
        <f t="shared" si="43"/>
        <v>17622.42885</v>
      </c>
      <c r="BX36" s="651">
        <f t="shared" si="44"/>
        <v>257102.42885</v>
      </c>
      <c r="BY36" s="515">
        <f t="shared" si="45"/>
        <v>17622.428849999997</v>
      </c>
      <c r="BZ36" s="298"/>
      <c r="CA36" s="379"/>
      <c r="CB36" s="219"/>
      <c r="CC36" s="652">
        <f t="shared" si="131"/>
        <v>26302.132611940302</v>
      </c>
      <c r="CD36" s="518">
        <f t="shared" si="46"/>
        <v>386302.13261194032</v>
      </c>
      <c r="CE36" s="349">
        <f>IF($CD36&lt;=$CF$6,SUM($CD36*$CE$6),IF($CD36&lt;=$CF$7,SUM($CD36-$CF$6)*$CE$7+$CG$6,IF($CD36&lt;=$CF$8,SUM($CD36-$CF$7)*$CE$8+$CG$7,IF($CD36&lt;=$CF$9,SUM($CD36-$CF$8)*$CE$9+$CG$8,IF($CD36&lt;=$CF$10,SUM($CD36-$CF$9)*$CE$10+$CG$9,IF($CD36&gt;=$CF$8+1,SUM($CD36-$CF$10)*$CE$11+$CG$10))))))</f>
        <v>139857.83171865673</v>
      </c>
      <c r="CF36" s="350">
        <f t="shared" si="118"/>
        <v>246444.30089328359</v>
      </c>
      <c r="CG36" s="653">
        <f t="shared" si="48"/>
        <v>6964.3008932835946</v>
      </c>
      <c r="CH36" s="298"/>
      <c r="CI36" s="654">
        <f>IF($BV36&lt;=$CF$6,SUM($BV36*$CE$6),IF($BV36&lt;=$CF$7,SUM($BV36-$CF$6)*$CE$7+$CG$6,IF($BV36&lt;=$CF$8,SUM($BV36-$CF$7)*$CE$8+$CG$7,IF($BV36&lt;=$CF$9,SUM($BV36-$CF$8)*$CE$9+$CG$8,IF($BV36&lt;=$CF$10,SUM($BV36-$CF$9)*$CE$10+$CG$9,IF($BV36&gt;=$CF$8+1,SUM($BV36-$CF$10)*$CE$11+$CG$10))))))</f>
        <v>129600</v>
      </c>
      <c r="CJ36" s="650">
        <f t="shared" si="50"/>
        <v>230400</v>
      </c>
      <c r="CK36" s="650">
        <f t="shared" si="51"/>
        <v>17622.42885</v>
      </c>
      <c r="CL36" s="651">
        <f t="shared" si="52"/>
        <v>248022.42885</v>
      </c>
      <c r="CM36" s="655">
        <f t="shared" si="53"/>
        <v>8542.4288499999966</v>
      </c>
      <c r="CN36" s="298"/>
      <c r="CO36" s="379"/>
      <c r="CP36" s="539"/>
      <c r="CQ36" s="379"/>
      <c r="CR36" s="26"/>
      <c r="CS36" s="525">
        <f t="shared" si="54"/>
        <v>360000</v>
      </c>
      <c r="CT36" s="656">
        <f>IF($BJ36&lt;=CU$6,SUM($BJ36*CT$6),IF($BJ36&lt;=CU$7,SUM($BJ36-CU$6)*CT$7+CV$6,IF($BJ36&lt;=CU$8,SUM($BJ36-CU$7)*CT$8+CV$7,IF($BJ36&lt;=CU$9,SUM($BJ36-CU$8)*CT$9+CV$8,IF($BJ36&lt;=CU$10,SUM($BJ36-CU$9)*CT$10+CV$9,IF($BJ36&gt;=CU27+1,SUM($BJ36-CU$10)*CT$11+CV$10))))))</f>
        <v>126900</v>
      </c>
      <c r="CU36" s="526">
        <f>$BJ36-CT36</f>
        <v>233100</v>
      </c>
      <c r="CV36" s="527">
        <f>CU36-$BL36</f>
        <v>-6380</v>
      </c>
      <c r="CW36" s="26"/>
      <c r="CX36" s="525">
        <f>$BJ36</f>
        <v>360000</v>
      </c>
      <c r="CY36" s="656">
        <f>IF($BJ36&lt;=CZ$6,SUM($BJ36*CY$6),IF($BJ36&lt;=CZ$7,SUM($BJ36-CZ$6)*CY$7+DA$6,IF($BJ36&lt;=CZ$8,SUM($BJ36-CZ$7)*CY$8+DA$7,IF($BJ36&lt;=CZ$9,SUM($BJ36-CZ$8)*CY$9+DA$8,IF($BJ36&lt;=CZ$10,SUM($BJ36-CZ$9)*CY$10+DA$9,IF($BJ36&gt;=CZ$8+1,SUM($BJ36-CZ$10)*CY$11+DA$10))))))</f>
        <v>126000</v>
      </c>
      <c r="CZ36" s="657">
        <f>$BJ36-CY36</f>
        <v>234000</v>
      </c>
      <c r="DA36" s="534">
        <f>CZ36-$BL36</f>
        <v>-5480</v>
      </c>
      <c r="DB36" s="525">
        <f>DB35</f>
        <v>16500</v>
      </c>
      <c r="DC36" s="526">
        <f t="shared" si="61"/>
        <v>250500</v>
      </c>
      <c r="DD36" s="658">
        <f>DC36-$BL36</f>
        <v>11020</v>
      </c>
      <c r="DE36" s="363">
        <f t="shared" si="63"/>
        <v>211.20214651909347</v>
      </c>
      <c r="DF36" s="26"/>
      <c r="DG36" s="379"/>
      <c r="DH36" s="480"/>
      <c r="DI36" s="525">
        <f>$BJ36</f>
        <v>360000</v>
      </c>
      <c r="DJ36" s="528">
        <f t="shared" si="65"/>
        <v>128700</v>
      </c>
      <c r="DK36" s="526">
        <f>$BJ36-DJ36</f>
        <v>231300</v>
      </c>
      <c r="DL36" s="534">
        <f>DK36-$BL36</f>
        <v>-8180</v>
      </c>
      <c r="DM36" s="535">
        <f t="shared" si="119"/>
        <v>-156.77255522016193</v>
      </c>
      <c r="DN36" s="480"/>
      <c r="DO36" s="379"/>
      <c r="DP36" s="484"/>
      <c r="DQ36" s="519">
        <f>$BJ36</f>
        <v>360000</v>
      </c>
      <c r="DR36" s="528">
        <f t="shared" si="132"/>
        <v>134450</v>
      </c>
      <c r="DS36" s="529">
        <f>$BJ36-DR36</f>
        <v>225550</v>
      </c>
      <c r="DT36" s="523">
        <f>DS36-$BL36</f>
        <v>-13930</v>
      </c>
      <c r="DU36" s="531">
        <f t="shared" si="72"/>
        <v>-266.97331225144939</v>
      </c>
      <c r="DV36" s="484"/>
      <c r="DW36" s="379"/>
      <c r="DX36" s="486"/>
      <c r="DY36" s="525">
        <f>$BJ36</f>
        <v>360000</v>
      </c>
      <c r="DZ36" s="528">
        <f t="shared" si="133"/>
        <v>119477.5</v>
      </c>
      <c r="EA36" s="526">
        <f>$BJ36-DZ36</f>
        <v>240522.5</v>
      </c>
      <c r="EB36" s="659">
        <f>EA36-$BL36</f>
        <v>1042.5</v>
      </c>
      <c r="EC36" s="660">
        <f t="shared" si="77"/>
        <v>39.959752766997269</v>
      </c>
      <c r="ED36" s="364">
        <f t="shared" si="78"/>
        <v>0</v>
      </c>
      <c r="EE36" s="659">
        <f>$EB36+IF($DY36&gt;=70000,0,IF($DY36&gt;=66000,520-($DY36-66000)*0.13,IF($DY36&gt;=48000,520,IF($DY36&gt;=44000,($DY36-44000)*0.13,0))))</f>
        <v>1042.5</v>
      </c>
      <c r="EF36" s="661">
        <f t="shared" si="120"/>
        <v>39.959752766997269</v>
      </c>
      <c r="EG36" s="363">
        <f t="shared" si="121"/>
        <v>19.979876383498635</v>
      </c>
      <c r="EH36" s="486"/>
      <c r="EI36" s="379"/>
      <c r="EJ36" s="38"/>
      <c r="EK36" s="519">
        <f>$BJ36</f>
        <v>360000</v>
      </c>
      <c r="EL36" s="528">
        <f t="shared" si="134"/>
        <v>93450</v>
      </c>
      <c r="EM36" s="529">
        <f t="shared" si="122"/>
        <v>266550</v>
      </c>
      <c r="EN36" s="522">
        <f>EM36-$BL36</f>
        <v>27070</v>
      </c>
      <c r="EO36" s="531">
        <f t="shared" si="82"/>
        <v>518.8059987542523</v>
      </c>
      <c r="EP36" s="641">
        <f t="shared" ref="EP36:EP37" si="141">IF(EK36&lt;=2000,0,IF(EK36&lt;=12000,(EK36-2000)*0.08,IF(EK36&lt;=48000,EP$11,IF(EK36&lt;=58000,EP$11-(EK36-48000)*0.08,0))))</f>
        <v>0</v>
      </c>
      <c r="EQ36" s="522">
        <f t="shared" si="84"/>
        <v>27070</v>
      </c>
      <c r="ER36" s="532">
        <f t="shared" si="85"/>
        <v>518.8059987542523</v>
      </c>
      <c r="ES36" s="38"/>
      <c r="ET36" s="379"/>
      <c r="EU36" s="38"/>
      <c r="EV36" s="519">
        <f>$BJ36</f>
        <v>360000</v>
      </c>
      <c r="EW36" s="528">
        <f t="shared" si="135"/>
        <v>120000</v>
      </c>
      <c r="EX36" s="529">
        <f t="shared" si="124"/>
        <v>240000</v>
      </c>
      <c r="EY36" s="530">
        <f>EX36-$BL36</f>
        <v>520</v>
      </c>
      <c r="EZ36" s="531">
        <f t="shared" si="88"/>
        <v>9.9659815054381671</v>
      </c>
      <c r="FA36" s="641">
        <f t="shared" ref="FA36:FA37" si="142">IF(EV36&lt;=2000,0,IF(EV36&lt;=12000,(EV36-2000)*0.08,IF(EV36&lt;=48000,FA$11,IF(EV36&lt;=58000,FA$11-(EV36-48000)*0.08,0))))</f>
        <v>0</v>
      </c>
      <c r="FB36" s="522">
        <f t="shared" si="90"/>
        <v>520</v>
      </c>
      <c r="FC36" s="532">
        <f t="shared" si="91"/>
        <v>9.9659815054381671</v>
      </c>
      <c r="FD36" s="38"/>
      <c r="FE36" s="379"/>
      <c r="FF36" s="38"/>
      <c r="FG36" s="519">
        <f>$BJ36</f>
        <v>360000</v>
      </c>
      <c r="FH36" s="528">
        <f t="shared" si="136"/>
        <v>116700</v>
      </c>
      <c r="FI36" s="529">
        <f t="shared" si="126"/>
        <v>243300</v>
      </c>
      <c r="FJ36" s="530">
        <f>FI36-$BL36</f>
        <v>3820</v>
      </c>
      <c r="FK36" s="531">
        <f t="shared" si="94"/>
        <v>73.21163336687269</v>
      </c>
      <c r="FL36" s="641">
        <f t="shared" ref="FL36:FL37" si="143">IF(FG36&lt;=2000,0,IF(FG36&lt;=12000,(FG36-2000)*0.08,IF(FG36&lt;=48000,FL$11,IF(FG36&lt;=58000,FL$11-(FG36-48000)*0.08,0))))</f>
        <v>0</v>
      </c>
      <c r="FM36" s="522">
        <f t="shared" si="96"/>
        <v>3820</v>
      </c>
      <c r="FN36" s="532">
        <f t="shared" si="97"/>
        <v>73.21163336687269</v>
      </c>
      <c r="FO36" s="38"/>
      <c r="FP36" s="379"/>
      <c r="FQ36" s="38"/>
      <c r="FR36" s="519">
        <f>$BJ36</f>
        <v>360000</v>
      </c>
      <c r="FS36" s="528">
        <f t="shared" si="137"/>
        <v>105900</v>
      </c>
      <c r="FT36" s="529">
        <f t="shared" si="128"/>
        <v>254100</v>
      </c>
      <c r="FU36" s="530">
        <f>FT36-$BL36</f>
        <v>14620</v>
      </c>
      <c r="FV36" s="531">
        <f t="shared" si="100"/>
        <v>280.19740309520387</v>
      </c>
      <c r="FW36" s="641">
        <f t="shared" ref="FW36:FW37" si="144">IF(FR36&lt;=2000,0,IF(FR36&lt;=12000,(FR36-2000)*0.08,IF(FR36&lt;=48000,FW$11,IF(FR36&lt;=58000,FW$11-(FR36-48000)*0.08,0))))</f>
        <v>0</v>
      </c>
      <c r="FX36" s="522">
        <f t="shared" si="102"/>
        <v>14620</v>
      </c>
      <c r="FY36" s="532">
        <f t="shared" si="103"/>
        <v>280.19740309520387</v>
      </c>
      <c r="FZ36" s="38"/>
      <c r="GA36" s="379"/>
      <c r="GB36" s="379"/>
      <c r="GC36" s="17"/>
      <c r="GD36" s="17"/>
      <c r="GE36" s="17"/>
      <c r="GF36" s="17"/>
      <c r="GG36" s="17"/>
    </row>
    <row r="37" spans="1:189" x14ac:dyDescent="0.25">
      <c r="A37" s="17"/>
      <c r="B37" s="662" t="s">
        <v>145</v>
      </c>
      <c r="C37" s="229"/>
      <c r="D37" s="230"/>
      <c r="E37" s="379"/>
      <c r="F37" s="379"/>
      <c r="G37" s="379"/>
      <c r="H37" s="379"/>
      <c r="I37" s="19"/>
      <c r="J37" s="379"/>
      <c r="K37" s="379"/>
      <c r="L37" s="873">
        <v>337.74</v>
      </c>
      <c r="M37" s="1" t="s">
        <v>321</v>
      </c>
      <c r="N37" s="1"/>
      <c r="O37" s="874"/>
      <c r="P37" s="379"/>
      <c r="Q37" s="379"/>
      <c r="R37" s="19"/>
      <c r="S37" s="17"/>
      <c r="T37" s="228"/>
      <c r="U37" s="663">
        <f>U36*2</f>
        <v>720000</v>
      </c>
      <c r="V37" s="664">
        <f>$CG37</f>
        <v>6964.3008932835655</v>
      </c>
      <c r="W37" s="665">
        <f>$CV37</f>
        <v>-27980</v>
      </c>
      <c r="X37" s="492">
        <f>$DD37</f>
        <v>25420</v>
      </c>
      <c r="Y37" s="666">
        <f>$DL37</f>
        <v>-40580</v>
      </c>
      <c r="Z37" s="667">
        <f>$DT37</f>
        <v>-35530</v>
      </c>
      <c r="AA37" s="495">
        <f>$EB37</f>
        <v>1042.5</v>
      </c>
      <c r="AB37" s="496">
        <f>$EE37</f>
        <v>1042.5</v>
      </c>
      <c r="AC37" s="668">
        <f t="shared" si="21"/>
        <v>36220</v>
      </c>
      <c r="AD37" s="669">
        <f t="shared" si="130"/>
        <v>36220</v>
      </c>
      <c r="AE37" s="228"/>
      <c r="AF37" s="379"/>
      <c r="AG37" s="228"/>
      <c r="AH37" s="670">
        <f t="shared" si="23"/>
        <v>1.517012480021688</v>
      </c>
      <c r="AI37" s="671">
        <f t="shared" si="111"/>
        <v>-6.0947982922366473</v>
      </c>
      <c r="AJ37" s="606">
        <f t="shared" si="24"/>
        <v>5.537161279079899</v>
      </c>
      <c r="AK37" s="672">
        <f t="shared" si="112"/>
        <v>-8.8394179663675185</v>
      </c>
      <c r="AL37" s="673">
        <f t="shared" si="113"/>
        <v>-7.7393918271325255</v>
      </c>
      <c r="AM37" s="609">
        <f t="shared" si="114"/>
        <v>0.22708460399058988</v>
      </c>
      <c r="AN37" s="503">
        <f t="shared" si="25"/>
        <v>0.22708460399058988</v>
      </c>
      <c r="AO37" s="674">
        <f t="shared" si="26"/>
        <v>7.8896924283349303</v>
      </c>
      <c r="AP37" s="675">
        <f t="shared" si="27"/>
        <v>7.8896924283349303</v>
      </c>
      <c r="AQ37" s="228"/>
      <c r="AR37" s="379"/>
      <c r="AS37" s="228"/>
      <c r="AT37" s="663">
        <f t="shared" si="28"/>
        <v>720000</v>
      </c>
      <c r="AU37" s="670">
        <f>$CG37*7/365.2425</f>
        <v>133.47325750148178</v>
      </c>
      <c r="AV37" s="671">
        <f>$CV37*7/365.2425</f>
        <v>-536.24646638876914</v>
      </c>
      <c r="AW37" s="606">
        <f>$DE37</f>
        <v>487.18317282353502</v>
      </c>
      <c r="AX37" s="672">
        <f>$DM37</f>
        <v>-777.72986440515547</v>
      </c>
      <c r="AY37" s="673">
        <f>$DU37</f>
        <v>-680.94485170811174</v>
      </c>
      <c r="AZ37" s="609">
        <f>$EC37/2</f>
        <v>19.979876383498635</v>
      </c>
      <c r="BA37" s="503">
        <f>$EG37</f>
        <v>19.979876383498635</v>
      </c>
      <c r="BB37" s="676">
        <f t="shared" si="36"/>
        <v>694.16894255186617</v>
      </c>
      <c r="BC37" s="669">
        <f t="shared" si="140"/>
        <v>694.16894255186617</v>
      </c>
      <c r="BD37" s="228"/>
      <c r="BE37" s="379"/>
      <c r="BF37" s="539"/>
      <c r="BG37" s="379"/>
      <c r="BH37" s="379"/>
      <c r="BI37" s="460"/>
      <c r="BJ37" s="649">
        <f t="shared" si="115"/>
        <v>720000</v>
      </c>
      <c r="BK37" s="677">
        <f>IF($BJ37&lt;=BK$6,SUM($BJ37*BJ$6),IF($BJ37&lt;=BK$7,SUM($BJ37-BK$6)*BJ$7+BL$6,IF($BJ37&lt;=BK$8,SUM($BJ37-BK$7)*BJ$8+BL$7,IF($BJ37&lt;=BK$9,SUM($BJ37-BK$8)*BJ$9+BL$8,IF($BJ37&lt;=BK$10,SUM($BJ37-BK$9)*BJ$10+BL$9,IF($BJ37&gt;=BK$8+1,SUM($BJ37-BK$10)*BJ$11+BL$10))))))</f>
        <v>260920</v>
      </c>
      <c r="BL37" s="651">
        <f t="shared" si="39"/>
        <v>459080</v>
      </c>
      <c r="BM37" s="219"/>
      <c r="BN37" s="219"/>
      <c r="BO37" s="649">
        <f t="shared" si="116"/>
        <v>720000</v>
      </c>
      <c r="BP37" s="677">
        <f>IF($BJ37&lt;=BQ$6,SUM($BJ37*BP$6),IF($BJ37&lt;=BQ$7,SUM($BJ37-BQ$6)*BP$7+BR$6,IF($BJ37&lt;=BQ$8,SUM($BJ37-BQ$7)*BP$8+BR$7,IF($BJ37&lt;=BQ$9,SUM($BJ37-BQ$8)*BP$9+BR$8,IF($BJ37&lt;=BQ$10,SUM($BJ37-BQ$9)*BP$10+BR$9,IF($BJ37&gt;=BQ$8+1,SUM($BJ37-BQ$10)*BP$11+BR$10))))))</f>
        <v>301500</v>
      </c>
      <c r="BQ37" s="678">
        <f t="shared" si="41"/>
        <v>418500</v>
      </c>
      <c r="BR37" s="679">
        <f t="shared" si="42"/>
        <v>-40580</v>
      </c>
      <c r="BS37" s="298"/>
      <c r="BT37" s="379"/>
      <c r="BU37" s="298"/>
      <c r="BV37" s="649">
        <f t="shared" si="117"/>
        <v>720000</v>
      </c>
      <c r="BW37" s="650">
        <f t="shared" si="43"/>
        <v>17622.42885</v>
      </c>
      <c r="BX37" s="651">
        <f t="shared" si="44"/>
        <v>476702.42885000003</v>
      </c>
      <c r="BY37" s="515">
        <f t="shared" si="45"/>
        <v>17622.428850000026</v>
      </c>
      <c r="BZ37" s="298"/>
      <c r="CA37" s="379"/>
      <c r="CB37" s="219"/>
      <c r="CC37" s="652">
        <f t="shared" si="131"/>
        <v>26302.132611940302</v>
      </c>
      <c r="CD37" s="518">
        <f t="shared" si="46"/>
        <v>746302.13261194027</v>
      </c>
      <c r="CE37" s="349">
        <f>IF($CD37&lt;=$CF$6,SUM($CD37*$CE$6),IF($CD37&lt;=$CF$7,SUM($CD37-$CF$6)*$CE$7+$CG$6,IF($CD37&lt;=$CF$8,SUM($CD37-$CF$7)*$CE$8+$CG$7,IF($CD37&lt;=$CF$9,SUM($CD37-$CF$8)*$CE$9+$CG$8,IF($CD37&lt;=$CF$10,SUM($CD37-$CF$9)*$CE$10+$CG$9,IF($CD37&gt;=$CF$8+1,SUM($CD37-$CF$10)*$CE$11+$CG$10))))))</f>
        <v>280257.8317186567</v>
      </c>
      <c r="CF37" s="350">
        <f t="shared" si="118"/>
        <v>466044.30089328357</v>
      </c>
      <c r="CG37" s="653">
        <f t="shared" si="48"/>
        <v>6964.3008932835655</v>
      </c>
      <c r="CH37" s="298"/>
      <c r="CI37" s="654">
        <f>IF($BV37&lt;=$CF$6,SUM($BV37*$CE$6),IF($BV37&lt;=$CF$7,SUM($BV37-$CF$6)*$CE$7+$CG$6,IF($BV37&lt;=$CF$8,SUM($BV37-$CF$7)*$CE$8+$CG$7,IF($BV37&lt;=$CF$9,SUM($BV37-$CF$8)*$CE$9+$CG$8,IF($BV37&lt;=$CF$10,SUM($BV37-$CF$9)*$CE$10+$CG$9,IF($BV37&gt;=$CF$8+1,SUM($BV37-$CF$10)*$CE$11+$CG$10))))))</f>
        <v>270000</v>
      </c>
      <c r="CJ37" s="650">
        <f t="shared" si="50"/>
        <v>450000</v>
      </c>
      <c r="CK37" s="650">
        <f t="shared" si="51"/>
        <v>17622.42885</v>
      </c>
      <c r="CL37" s="651">
        <f t="shared" si="52"/>
        <v>467622.42885000003</v>
      </c>
      <c r="CM37" s="655">
        <f t="shared" si="53"/>
        <v>8542.4288500000257</v>
      </c>
      <c r="CN37" s="298"/>
      <c r="CO37" s="379"/>
      <c r="CP37" s="539"/>
      <c r="CQ37" s="379"/>
      <c r="CR37" s="26"/>
      <c r="CS37" s="525">
        <f t="shared" si="54"/>
        <v>720000</v>
      </c>
      <c r="CT37" s="656">
        <f>IF($BJ37&lt;=CU$6,SUM($BJ37*CT$6),IF($BJ37&lt;=CU$7,SUM($BJ37-CU$6)*CT$7+CV$6,IF($BJ37&lt;=CU$8,SUM($BJ37-CU$7)*CT$8+CV$7,IF($BJ37&lt;=CU$9,SUM($BJ37-CU$8)*CT$9+CV$8,IF($BJ37&lt;=CU$10,SUM($BJ37-CU$9)*CT$10+CV$9,IF($BJ37&gt;=CU29+1,SUM($BJ37-CU$10)*CT$11+CV$10))))))</f>
        <v>288900</v>
      </c>
      <c r="CU37" s="526">
        <f>$BJ37-CT37</f>
        <v>431100</v>
      </c>
      <c r="CV37" s="527">
        <f>CU37-$BL37</f>
        <v>-27980</v>
      </c>
      <c r="CW37" s="26"/>
      <c r="CX37" s="525">
        <f>$BJ37</f>
        <v>720000</v>
      </c>
      <c r="CY37" s="656">
        <f>IF($BJ37&lt;=CZ$6,SUM($BJ37*CY$6),IF($BJ37&lt;=CZ$7,SUM($BJ37-CZ$6)*CY$7+DA$6,IF($BJ37&lt;=CZ$8,SUM($BJ37-CZ$7)*CY$8+DA$7,IF($BJ37&lt;=CZ$9,SUM($BJ37-CZ$8)*CY$9+DA$8,IF($BJ37&lt;=CZ$10,SUM($BJ37-CZ$9)*CY$10+DA$9,IF($BJ37&gt;=CZ$8+1,SUM($BJ37-CZ$10)*CY$11+DA$10))))))</f>
        <v>252000</v>
      </c>
      <c r="CZ37" s="657">
        <f>$BJ37-CY37</f>
        <v>468000</v>
      </c>
      <c r="DA37" s="527">
        <f>CZ37-$BL37</f>
        <v>8920</v>
      </c>
      <c r="DB37" s="525">
        <f>DB36</f>
        <v>16500</v>
      </c>
      <c r="DC37" s="526">
        <f t="shared" si="61"/>
        <v>484500</v>
      </c>
      <c r="DD37" s="658">
        <f>DC37-$BL37</f>
        <v>25420</v>
      </c>
      <c r="DE37" s="363">
        <f t="shared" si="63"/>
        <v>487.18317282353502</v>
      </c>
      <c r="DF37" s="26"/>
      <c r="DG37" s="379"/>
      <c r="DH37" s="480"/>
      <c r="DI37" s="525">
        <f>$BJ37</f>
        <v>720000</v>
      </c>
      <c r="DJ37" s="585">
        <f t="shared" si="65"/>
        <v>301500</v>
      </c>
      <c r="DK37" s="526">
        <f>$BJ37-DJ37</f>
        <v>418500</v>
      </c>
      <c r="DL37" s="534">
        <f>DK37-$BL37</f>
        <v>-40580</v>
      </c>
      <c r="DM37" s="535">
        <f t="shared" si="119"/>
        <v>-777.72986440515547</v>
      </c>
      <c r="DN37" s="480"/>
      <c r="DO37" s="379"/>
      <c r="DP37" s="484"/>
      <c r="DQ37" s="580">
        <f>$BJ37</f>
        <v>720000</v>
      </c>
      <c r="DR37" s="585">
        <f t="shared" si="132"/>
        <v>296450</v>
      </c>
      <c r="DS37" s="586">
        <f>$BJ37-DR37</f>
        <v>423550</v>
      </c>
      <c r="DT37" s="583">
        <f>DS37-$BL37</f>
        <v>-35530</v>
      </c>
      <c r="DU37" s="627">
        <f t="shared" si="72"/>
        <v>-680.94485170811174</v>
      </c>
      <c r="DV37" s="484"/>
      <c r="DW37" s="379"/>
      <c r="DX37" s="486"/>
      <c r="DY37" s="525">
        <f>$BJ37</f>
        <v>720000</v>
      </c>
      <c r="DZ37" s="585">
        <f t="shared" si="133"/>
        <v>259877.5</v>
      </c>
      <c r="EA37" s="526">
        <f>$BJ37-DZ37</f>
        <v>460122.5</v>
      </c>
      <c r="EB37" s="659">
        <f>EA37-$BL37</f>
        <v>1042.5</v>
      </c>
      <c r="EC37" s="660">
        <f t="shared" si="77"/>
        <v>39.959752766997269</v>
      </c>
      <c r="ED37" s="364">
        <f t="shared" si="78"/>
        <v>0</v>
      </c>
      <c r="EE37" s="659">
        <f>$EB37+IF($DY37&gt;=70000,0,IF($DY37&gt;=66000,520-($DY37-66000)*0.13,IF($DY37&gt;=48000,520,IF($DY37&gt;=44000,($DY37-44000)*0.13,0))))</f>
        <v>1042.5</v>
      </c>
      <c r="EF37" s="661">
        <f t="shared" si="120"/>
        <v>39.959752766997269</v>
      </c>
      <c r="EG37" s="363">
        <f t="shared" si="121"/>
        <v>19.979876383498635</v>
      </c>
      <c r="EH37" s="486"/>
      <c r="EI37" s="379"/>
      <c r="EJ37" s="38"/>
      <c r="EK37" s="580">
        <f>$BJ37</f>
        <v>720000</v>
      </c>
      <c r="EL37" s="585">
        <f t="shared" si="134"/>
        <v>194250</v>
      </c>
      <c r="EM37" s="586">
        <f t="shared" si="122"/>
        <v>525750</v>
      </c>
      <c r="EN37" s="365">
        <f>EM37-$BL37</f>
        <v>66670</v>
      </c>
      <c r="EO37" s="680">
        <f t="shared" si="82"/>
        <v>1277.7538210914665</v>
      </c>
      <c r="EP37" s="348">
        <f t="shared" si="141"/>
        <v>0</v>
      </c>
      <c r="EQ37" s="365">
        <f t="shared" si="84"/>
        <v>66670</v>
      </c>
      <c r="ER37" s="627">
        <f t="shared" si="85"/>
        <v>1277.7538210914665</v>
      </c>
      <c r="ES37" s="38"/>
      <c r="ET37" s="17"/>
      <c r="EU37" s="38"/>
      <c r="EV37" s="580">
        <f>$BJ37</f>
        <v>720000</v>
      </c>
      <c r="EW37" s="585">
        <f t="shared" si="135"/>
        <v>260400</v>
      </c>
      <c r="EX37" s="586">
        <f t="shared" si="124"/>
        <v>459600</v>
      </c>
      <c r="EY37" s="681">
        <f>EX37-$BL37</f>
        <v>520</v>
      </c>
      <c r="EZ37" s="680">
        <f t="shared" si="88"/>
        <v>9.9659815054381671</v>
      </c>
      <c r="FA37" s="348">
        <f t="shared" si="142"/>
        <v>0</v>
      </c>
      <c r="FB37" s="365">
        <f t="shared" si="90"/>
        <v>520</v>
      </c>
      <c r="FC37" s="627">
        <f t="shared" si="91"/>
        <v>9.9659815054381671</v>
      </c>
      <c r="FD37" s="38"/>
      <c r="FE37" s="17"/>
      <c r="FF37" s="38"/>
      <c r="FG37" s="580">
        <f>$BJ37</f>
        <v>720000</v>
      </c>
      <c r="FH37" s="585">
        <f t="shared" si="136"/>
        <v>257100</v>
      </c>
      <c r="FI37" s="586">
        <f t="shared" si="126"/>
        <v>462900</v>
      </c>
      <c r="FJ37" s="681">
        <f>FI37-$BL37</f>
        <v>3820</v>
      </c>
      <c r="FK37" s="680">
        <f t="shared" si="94"/>
        <v>73.21163336687269</v>
      </c>
      <c r="FL37" s="348">
        <f t="shared" si="143"/>
        <v>0</v>
      </c>
      <c r="FM37" s="365">
        <f t="shared" si="96"/>
        <v>3820</v>
      </c>
      <c r="FN37" s="627">
        <f t="shared" si="97"/>
        <v>73.21163336687269</v>
      </c>
      <c r="FO37" s="38"/>
      <c r="FP37" s="17"/>
      <c r="FQ37" s="38"/>
      <c r="FR37" s="580">
        <f>$BJ37</f>
        <v>720000</v>
      </c>
      <c r="FS37" s="585">
        <f t="shared" si="137"/>
        <v>224700</v>
      </c>
      <c r="FT37" s="586">
        <f t="shared" si="128"/>
        <v>495300</v>
      </c>
      <c r="FU37" s="681">
        <f>FT37-$BL37</f>
        <v>36220</v>
      </c>
      <c r="FV37" s="680">
        <f t="shared" si="100"/>
        <v>694.16894255186617</v>
      </c>
      <c r="FW37" s="348">
        <f t="shared" si="144"/>
        <v>0</v>
      </c>
      <c r="FX37" s="365">
        <f t="shared" si="102"/>
        <v>36220</v>
      </c>
      <c r="FY37" s="627">
        <f t="shared" si="103"/>
        <v>694.16894255186617</v>
      </c>
      <c r="FZ37" s="38"/>
      <c r="GA37" s="17"/>
      <c r="GB37" s="379"/>
      <c r="GC37" s="17"/>
      <c r="GD37" s="17"/>
      <c r="GE37" s="17"/>
      <c r="GF37" s="17"/>
      <c r="GG37" s="17"/>
    </row>
    <row r="38" spans="1:189" x14ac:dyDescent="0.25">
      <c r="A38" s="17"/>
      <c r="B38" s="379"/>
      <c r="C38" s="379"/>
      <c r="D38" s="379"/>
      <c r="E38" s="379"/>
      <c r="F38" s="379"/>
      <c r="G38" s="379"/>
      <c r="H38" s="379"/>
      <c r="I38" s="19"/>
      <c r="J38" s="17"/>
      <c r="K38" s="379"/>
      <c r="L38" s="875">
        <v>381</v>
      </c>
      <c r="M38" s="876" t="s">
        <v>322</v>
      </c>
      <c r="N38" s="876"/>
      <c r="O38" s="877"/>
      <c r="P38" s="379"/>
      <c r="Q38" s="17"/>
      <c r="R38" s="19"/>
      <c r="S38" s="17"/>
      <c r="T38" s="228"/>
      <c r="U38" s="228" t="s">
        <v>28</v>
      </c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17"/>
      <c r="AG38" s="228"/>
      <c r="AH38" s="228" t="s">
        <v>74</v>
      </c>
      <c r="AI38" s="228"/>
      <c r="AJ38" s="228"/>
      <c r="AK38" s="228"/>
      <c r="AL38" s="228"/>
      <c r="AM38" s="228"/>
      <c r="AN38" s="228"/>
      <c r="AO38" s="228"/>
      <c r="AP38" s="228"/>
      <c r="AQ38" s="228"/>
      <c r="AR38" s="17"/>
      <c r="AS38" s="228"/>
      <c r="AT38" s="228" t="s">
        <v>73</v>
      </c>
      <c r="AU38" s="228"/>
      <c r="AV38" s="228"/>
      <c r="AW38" s="228"/>
      <c r="AX38" s="228"/>
      <c r="AY38" s="228"/>
      <c r="AZ38" s="228"/>
      <c r="BA38" s="228"/>
      <c r="BB38" s="228"/>
      <c r="BC38" s="228"/>
      <c r="BD38" s="228"/>
      <c r="BE38" s="17"/>
      <c r="BF38" s="539"/>
      <c r="BG38" s="17"/>
      <c r="BH38" s="17"/>
      <c r="BI38" s="215"/>
      <c r="BJ38" s="228" t="s">
        <v>93</v>
      </c>
      <c r="BK38" s="222"/>
      <c r="BL38" s="222"/>
      <c r="BM38" s="222"/>
      <c r="BN38" s="228" t="s">
        <v>29</v>
      </c>
      <c r="BO38" s="222"/>
      <c r="BP38" s="222"/>
      <c r="BQ38" s="222"/>
      <c r="BR38" s="228"/>
      <c r="BS38" s="228"/>
      <c r="BT38" s="17"/>
      <c r="BU38" s="228"/>
      <c r="BV38" s="228" t="s">
        <v>30</v>
      </c>
      <c r="BW38" s="228"/>
      <c r="BX38" s="228"/>
      <c r="BY38" s="228"/>
      <c r="BZ38" s="228"/>
      <c r="CA38" s="17"/>
      <c r="CB38" s="228"/>
      <c r="CC38" s="228" t="s">
        <v>31</v>
      </c>
      <c r="CD38" s="228"/>
      <c r="CE38" s="298"/>
      <c r="CF38" s="298"/>
      <c r="CG38" s="228"/>
      <c r="CH38" s="228"/>
      <c r="CI38" s="228" t="s">
        <v>32</v>
      </c>
      <c r="CJ38" s="222"/>
      <c r="CK38" s="222"/>
      <c r="CL38" s="222"/>
      <c r="CM38" s="222"/>
      <c r="CN38" s="228"/>
      <c r="CO38" s="17"/>
      <c r="CP38" s="539"/>
      <c r="CQ38" s="17"/>
      <c r="CR38" s="26"/>
      <c r="CS38" s="26" t="s">
        <v>33</v>
      </c>
      <c r="CT38" s="26"/>
      <c r="CU38" s="26"/>
      <c r="CV38" s="26"/>
      <c r="CW38" s="26"/>
      <c r="CX38" s="26" t="s">
        <v>101</v>
      </c>
      <c r="CY38" s="26"/>
      <c r="CZ38" s="26"/>
      <c r="DA38" s="26"/>
      <c r="DB38" s="26"/>
      <c r="DC38" s="26"/>
      <c r="DD38" s="26"/>
      <c r="DE38" s="26"/>
      <c r="DF38" s="26"/>
      <c r="DG38" s="17"/>
      <c r="DH38" s="29"/>
      <c r="DI38" s="30" t="s">
        <v>131</v>
      </c>
      <c r="DJ38" s="29"/>
      <c r="DK38" s="29"/>
      <c r="DL38" s="29"/>
      <c r="DM38" s="29"/>
      <c r="DN38" s="29"/>
      <c r="DO38" s="17"/>
      <c r="DP38" s="31"/>
      <c r="DQ38" s="20" t="s">
        <v>165</v>
      </c>
      <c r="DR38" s="31"/>
      <c r="DS38" s="31"/>
      <c r="DT38" s="31"/>
      <c r="DU38" s="31"/>
      <c r="DV38" s="31"/>
      <c r="DW38" s="17"/>
      <c r="DX38" s="33"/>
      <c r="DY38" s="195" t="s">
        <v>190</v>
      </c>
      <c r="DZ38" s="33"/>
      <c r="EA38" s="33"/>
      <c r="EB38" s="33"/>
      <c r="EC38" s="35"/>
      <c r="ED38" s="33"/>
      <c r="EE38" s="33"/>
      <c r="EF38" s="33"/>
      <c r="EG38" s="33"/>
      <c r="EH38" s="33"/>
      <c r="EI38" s="17"/>
      <c r="EJ38" s="38"/>
      <c r="EK38" s="38" t="s">
        <v>230</v>
      </c>
      <c r="EL38" s="38"/>
      <c r="EM38" s="38"/>
      <c r="EN38" s="38"/>
      <c r="EO38" s="38"/>
      <c r="EP38" s="38"/>
      <c r="EQ38" s="38"/>
      <c r="ER38" s="38"/>
      <c r="ES38" s="38"/>
      <c r="ET38" s="17"/>
      <c r="EU38" s="38"/>
      <c r="EV38" s="38" t="s">
        <v>230</v>
      </c>
      <c r="EW38" s="38"/>
      <c r="EX38" s="38"/>
      <c r="EY38" s="38"/>
      <c r="EZ38" s="38"/>
      <c r="FA38" s="38"/>
      <c r="FB38" s="38"/>
      <c r="FC38" s="38"/>
      <c r="FD38" s="38"/>
      <c r="FE38" s="17"/>
      <c r="FF38" s="38"/>
      <c r="FG38" s="38" t="s">
        <v>230</v>
      </c>
      <c r="FH38" s="38"/>
      <c r="FI38" s="38"/>
      <c r="FJ38" s="38"/>
      <c r="FK38" s="38"/>
      <c r="FL38" s="38"/>
      <c r="FM38" s="38"/>
      <c r="FN38" s="38"/>
      <c r="FO38" s="38"/>
      <c r="FP38" s="17"/>
      <c r="FQ38" s="38"/>
      <c r="FR38" s="38" t="s">
        <v>230</v>
      </c>
      <c r="FS38" s="38"/>
      <c r="FT38" s="38"/>
      <c r="FU38" s="38"/>
      <c r="FV38" s="38"/>
      <c r="FW38" s="38"/>
      <c r="FX38" s="38"/>
      <c r="FY38" s="38"/>
      <c r="FZ38" s="38"/>
      <c r="GA38" s="17"/>
      <c r="GB38" s="17"/>
      <c r="GC38" s="379"/>
      <c r="GD38" s="379"/>
      <c r="GE38" s="17"/>
      <c r="GF38" s="17"/>
      <c r="GG38" s="17"/>
    </row>
    <row r="39" spans="1:189" x14ac:dyDescent="0.25">
      <c r="A39" s="17"/>
      <c r="B39" s="379"/>
      <c r="C39" s="379"/>
      <c r="D39" s="379"/>
      <c r="E39" s="379"/>
      <c r="F39" s="379"/>
      <c r="G39" s="379"/>
      <c r="H39" s="17"/>
      <c r="I39" s="19"/>
      <c r="J39" s="17"/>
      <c r="K39" s="379"/>
      <c r="L39" s="379"/>
      <c r="M39" s="379"/>
      <c r="N39" s="379"/>
      <c r="O39" s="379"/>
      <c r="P39" s="379"/>
      <c r="Q39" s="17"/>
      <c r="R39" s="19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9"/>
      <c r="BG39" s="17"/>
      <c r="BH39" s="17"/>
      <c r="BI39" s="253"/>
      <c r="BJ39" s="223"/>
      <c r="BK39" s="223"/>
      <c r="BL39" s="223"/>
      <c r="BM39" s="223"/>
      <c r="BN39" s="223"/>
      <c r="BO39" s="223"/>
      <c r="BP39" s="223"/>
      <c r="BQ39" s="223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379"/>
      <c r="CF39" s="379"/>
      <c r="CG39" s="17"/>
      <c r="CH39" s="17"/>
      <c r="CI39" s="223"/>
      <c r="CJ39" s="223"/>
      <c r="CK39" s="223"/>
      <c r="CL39" s="223"/>
      <c r="CM39" s="223"/>
      <c r="CN39" s="17"/>
      <c r="CO39" s="17"/>
      <c r="CP39" s="19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276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379"/>
      <c r="GD39" s="379"/>
      <c r="GE39" s="406"/>
      <c r="GF39" s="17"/>
      <c r="GG39" s="17"/>
    </row>
    <row r="40" spans="1:189" s="3" customFormat="1" x14ac:dyDescent="0.25">
      <c r="A40" s="406"/>
      <c r="B40" s="379"/>
      <c r="C40" s="379"/>
      <c r="D40" s="379"/>
      <c r="E40" s="379"/>
      <c r="F40" s="379"/>
      <c r="G40" s="379"/>
      <c r="H40" s="17"/>
      <c r="I40" s="19"/>
      <c r="J40" s="17"/>
      <c r="K40" s="379"/>
      <c r="L40" s="379"/>
      <c r="M40" s="379"/>
      <c r="N40" s="379"/>
      <c r="O40" s="379"/>
      <c r="P40" s="379"/>
      <c r="Q40" s="17"/>
      <c r="R40" s="19"/>
      <c r="S40" s="406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9"/>
      <c r="BG40" s="17"/>
      <c r="BH40" s="17"/>
      <c r="BI40" s="253"/>
      <c r="BJ40" s="223"/>
      <c r="BK40" s="223"/>
      <c r="BL40" s="223"/>
      <c r="BM40" s="223"/>
      <c r="BN40" s="223"/>
      <c r="BO40" s="223"/>
      <c r="BP40" s="223"/>
      <c r="BQ40" s="223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379"/>
      <c r="CF40" s="379"/>
      <c r="CG40" s="17"/>
      <c r="CH40" s="17"/>
      <c r="CI40" s="223"/>
      <c r="CJ40" s="223"/>
      <c r="CK40" s="223"/>
      <c r="CL40" s="223"/>
      <c r="CM40" s="223"/>
      <c r="CN40" s="17"/>
      <c r="CO40" s="17"/>
      <c r="CP40" s="19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276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379"/>
      <c r="GE40" s="379"/>
      <c r="GF40" s="17"/>
      <c r="GG40" s="406"/>
    </row>
    <row r="41" spans="1:189" s="1" customFormat="1" x14ac:dyDescent="0.25">
      <c r="A41" s="379"/>
      <c r="B41" s="17"/>
      <c r="C41" s="17"/>
      <c r="D41" s="17"/>
      <c r="E41" s="17"/>
      <c r="F41" s="17"/>
      <c r="G41" s="17"/>
      <c r="H41" s="17"/>
      <c r="I41" s="682"/>
      <c r="J41" s="17"/>
      <c r="K41" s="379"/>
      <c r="L41" s="379"/>
      <c r="M41" s="379"/>
      <c r="N41" s="379"/>
      <c r="O41" s="379"/>
      <c r="P41" s="379"/>
      <c r="Q41" s="17"/>
      <c r="R41" s="682"/>
      <c r="S41" s="379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9"/>
      <c r="BG41" s="17"/>
      <c r="BH41" s="17"/>
      <c r="BI41" s="253"/>
      <c r="BJ41" s="223" t="s">
        <v>16</v>
      </c>
      <c r="BK41" s="223"/>
      <c r="BL41" s="223"/>
      <c r="BM41" s="223"/>
      <c r="BN41" s="223"/>
      <c r="BO41" s="223"/>
      <c r="BP41" s="223"/>
      <c r="BQ41" s="223"/>
      <c r="BR41" s="17"/>
      <c r="BS41" s="17"/>
      <c r="BT41" s="17"/>
      <c r="BU41" s="17"/>
      <c r="BV41" s="17" t="s">
        <v>16</v>
      </c>
      <c r="BW41" s="17"/>
      <c r="BX41" s="17"/>
      <c r="BY41" s="17"/>
      <c r="BZ41" s="17"/>
      <c r="CA41" s="17"/>
      <c r="CB41" s="17"/>
      <c r="CC41" s="17"/>
      <c r="CD41" s="17"/>
      <c r="CE41" s="379"/>
      <c r="CF41" s="379"/>
      <c r="CG41" s="17"/>
      <c r="CH41" s="17"/>
      <c r="CI41" s="223"/>
      <c r="CJ41" s="223"/>
      <c r="CK41" s="223"/>
      <c r="CL41" s="223"/>
      <c r="CM41" s="223"/>
      <c r="CN41" s="17"/>
      <c r="CO41" s="17"/>
      <c r="CP41" s="19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276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406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406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406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406"/>
      <c r="GB41" s="17"/>
      <c r="GC41" s="17"/>
      <c r="GD41" s="379"/>
      <c r="GE41" s="379"/>
      <c r="GF41" s="17"/>
      <c r="GG41" s="379"/>
    </row>
    <row r="42" spans="1:189" s="1" customFormat="1" x14ac:dyDescent="0.25">
      <c r="A42" s="379"/>
      <c r="B42" s="17"/>
      <c r="C42" s="17"/>
      <c r="D42" s="17"/>
      <c r="E42" s="17"/>
      <c r="F42" s="17"/>
      <c r="G42" s="17"/>
      <c r="H42" s="17"/>
      <c r="I42" s="539"/>
      <c r="J42" s="17"/>
      <c r="K42" s="228"/>
      <c r="L42" s="228"/>
      <c r="M42" s="228"/>
      <c r="N42" s="228"/>
      <c r="O42" s="228"/>
      <c r="P42" s="228"/>
      <c r="Q42" s="17"/>
      <c r="R42" s="539"/>
      <c r="S42" s="379"/>
      <c r="T42" s="228"/>
      <c r="U42" s="92" t="s">
        <v>12</v>
      </c>
      <c r="V42" s="373"/>
      <c r="W42" s="373"/>
      <c r="X42" s="373" t="s">
        <v>126</v>
      </c>
      <c r="Y42" s="373"/>
      <c r="Z42" s="373"/>
      <c r="AA42" s="373"/>
      <c r="AB42" s="373"/>
      <c r="AC42" s="373"/>
      <c r="AD42" s="373"/>
      <c r="AE42" s="228"/>
      <c r="AF42" s="406"/>
      <c r="AG42" s="228"/>
      <c r="AH42" s="228"/>
      <c r="AI42" s="228"/>
      <c r="AJ42" s="228" t="s">
        <v>126</v>
      </c>
      <c r="AK42" s="228"/>
      <c r="AL42" s="228"/>
      <c r="AM42" s="228"/>
      <c r="AN42" s="228"/>
      <c r="AO42" s="373"/>
      <c r="AP42" s="373"/>
      <c r="AQ42" s="228"/>
      <c r="AR42" s="406"/>
      <c r="AS42" s="228"/>
      <c r="AT42" s="68" t="s">
        <v>12</v>
      </c>
      <c r="AU42" s="228"/>
      <c r="AV42" s="373"/>
      <c r="AW42" s="373" t="s">
        <v>126</v>
      </c>
      <c r="AX42" s="373"/>
      <c r="AY42" s="373"/>
      <c r="AZ42" s="373"/>
      <c r="BA42" s="373"/>
      <c r="BB42" s="228"/>
      <c r="BC42" s="228"/>
      <c r="BD42" s="228"/>
      <c r="BE42" s="406"/>
      <c r="BF42" s="19"/>
      <c r="BG42" s="406"/>
      <c r="BH42" s="406"/>
      <c r="BI42" s="683"/>
      <c r="BJ42" s="684" t="s">
        <v>12</v>
      </c>
      <c r="BK42" s="684" t="s">
        <v>19</v>
      </c>
      <c r="BL42" s="684" t="s">
        <v>17</v>
      </c>
      <c r="BM42" s="684"/>
      <c r="BN42" s="684" t="s">
        <v>12</v>
      </c>
      <c r="BO42" s="684" t="s">
        <v>19</v>
      </c>
      <c r="BP42" s="684" t="s">
        <v>17</v>
      </c>
      <c r="BQ42" s="684" t="s">
        <v>14</v>
      </c>
      <c r="BR42" s="68"/>
      <c r="BS42" s="68"/>
      <c r="BT42" s="406"/>
      <c r="BU42" s="68"/>
      <c r="BV42" s="68" t="s">
        <v>12</v>
      </c>
      <c r="BW42" s="228" t="s">
        <v>12</v>
      </c>
      <c r="BX42" s="228" t="s">
        <v>26</v>
      </c>
      <c r="BY42" s="228" t="s">
        <v>14</v>
      </c>
      <c r="BZ42" s="68"/>
      <c r="CA42" s="406"/>
      <c r="CB42" s="68"/>
      <c r="CC42" s="68"/>
      <c r="CD42" s="68" t="s">
        <v>18</v>
      </c>
      <c r="CE42" s="685" t="s">
        <v>8</v>
      </c>
      <c r="CF42" s="685" t="s">
        <v>26</v>
      </c>
      <c r="CG42" s="68" t="s">
        <v>14</v>
      </c>
      <c r="CH42" s="68"/>
      <c r="CI42" s="222" t="s">
        <v>8</v>
      </c>
      <c r="CJ42" s="222"/>
      <c r="CK42" s="219" t="s">
        <v>26</v>
      </c>
      <c r="CL42" s="684" t="s">
        <v>14</v>
      </c>
      <c r="CM42" s="684"/>
      <c r="CN42" s="68"/>
      <c r="CO42" s="406"/>
      <c r="CP42" s="19"/>
      <c r="CQ42" s="406"/>
      <c r="CR42" s="26"/>
      <c r="CS42" s="26" t="s">
        <v>12</v>
      </c>
      <c r="CT42" s="26" t="s">
        <v>8</v>
      </c>
      <c r="CU42" s="26" t="s">
        <v>13</v>
      </c>
      <c r="CV42" s="26" t="s">
        <v>14</v>
      </c>
      <c r="CW42" s="26"/>
      <c r="CX42" s="26" t="s">
        <v>12</v>
      </c>
      <c r="CY42" s="26" t="s">
        <v>8</v>
      </c>
      <c r="CZ42" s="26" t="s">
        <v>13</v>
      </c>
      <c r="DA42" s="26"/>
      <c r="DB42" s="26" t="s">
        <v>25</v>
      </c>
      <c r="DC42" s="26" t="s">
        <v>26</v>
      </c>
      <c r="DD42" s="26" t="s">
        <v>14</v>
      </c>
      <c r="DE42" s="26"/>
      <c r="DF42" s="26"/>
      <c r="DG42" s="17"/>
      <c r="DH42" s="405"/>
      <c r="DI42" s="240" t="s">
        <v>12</v>
      </c>
      <c r="DJ42" s="240" t="s">
        <v>8</v>
      </c>
      <c r="DK42" s="240" t="s">
        <v>13</v>
      </c>
      <c r="DL42" s="240" t="s">
        <v>14</v>
      </c>
      <c r="DM42" s="240"/>
      <c r="DN42" s="405"/>
      <c r="DO42" s="406"/>
      <c r="DP42" s="407"/>
      <c r="DQ42" s="407" t="s">
        <v>12</v>
      </c>
      <c r="DR42" s="407" t="s">
        <v>8</v>
      </c>
      <c r="DS42" s="407"/>
      <c r="DT42" s="407" t="s">
        <v>14</v>
      </c>
      <c r="DU42" s="407"/>
      <c r="DV42" s="407"/>
      <c r="DW42" s="406"/>
      <c r="DX42" s="408"/>
      <c r="DY42" s="408" t="s">
        <v>12</v>
      </c>
      <c r="DZ42" s="408" t="s">
        <v>8</v>
      </c>
      <c r="EA42" s="408"/>
      <c r="EB42" s="408" t="s">
        <v>14</v>
      </c>
      <c r="EC42" s="409"/>
      <c r="ED42" s="408" t="s">
        <v>146</v>
      </c>
      <c r="EE42" s="408"/>
      <c r="EF42" s="408"/>
      <c r="EG42" s="408"/>
      <c r="EH42" s="408"/>
      <c r="EI42" s="406"/>
      <c r="EJ42" s="686"/>
      <c r="EK42" s="686" t="s">
        <v>12</v>
      </c>
      <c r="EL42" s="686" t="s">
        <v>8</v>
      </c>
      <c r="EM42" s="686"/>
      <c r="EN42" s="686" t="s">
        <v>14</v>
      </c>
      <c r="EO42" s="686"/>
      <c r="EP42" s="686"/>
      <c r="EQ42" s="686"/>
      <c r="ER42" s="686"/>
      <c r="ES42" s="686"/>
      <c r="ET42" s="379"/>
      <c r="EU42" s="686"/>
      <c r="EV42" s="686" t="s">
        <v>12</v>
      </c>
      <c r="EW42" s="686" t="s">
        <v>8</v>
      </c>
      <c r="EX42" s="686"/>
      <c r="EY42" s="686" t="s">
        <v>14</v>
      </c>
      <c r="EZ42" s="686"/>
      <c r="FA42" s="686"/>
      <c r="FB42" s="686"/>
      <c r="FC42" s="686"/>
      <c r="FD42" s="686"/>
      <c r="FE42" s="379"/>
      <c r="FF42" s="686"/>
      <c r="FG42" s="686" t="s">
        <v>12</v>
      </c>
      <c r="FH42" s="686" t="s">
        <v>8</v>
      </c>
      <c r="FI42" s="686"/>
      <c r="FJ42" s="686" t="s">
        <v>14</v>
      </c>
      <c r="FK42" s="686"/>
      <c r="FL42" s="686"/>
      <c r="FM42" s="686"/>
      <c r="FN42" s="686"/>
      <c r="FO42" s="686"/>
      <c r="FP42" s="379"/>
      <c r="FQ42" s="686"/>
      <c r="FR42" s="686" t="s">
        <v>12</v>
      </c>
      <c r="FS42" s="686" t="s">
        <v>8</v>
      </c>
      <c r="FT42" s="686"/>
      <c r="FU42" s="686" t="s">
        <v>14</v>
      </c>
      <c r="FV42" s="686"/>
      <c r="FW42" s="686"/>
      <c r="FX42" s="686"/>
      <c r="FY42" s="686"/>
      <c r="FZ42" s="686"/>
      <c r="GA42" s="379"/>
      <c r="GB42" s="406"/>
      <c r="GC42" s="17"/>
      <c r="GD42" s="379"/>
      <c r="GE42" s="379"/>
      <c r="GF42" s="17"/>
      <c r="GG42" s="379"/>
    </row>
    <row r="43" spans="1:189" s="1" customFormat="1" x14ac:dyDescent="0.25">
      <c r="A43" s="379"/>
      <c r="B43" s="17"/>
      <c r="C43" s="17"/>
      <c r="D43" s="17"/>
      <c r="E43" s="17"/>
      <c r="F43" s="17"/>
      <c r="G43" s="17"/>
      <c r="H43" s="17"/>
      <c r="I43" s="539"/>
      <c r="J43" s="17"/>
      <c r="K43" s="228"/>
      <c r="L43" s="687" t="s">
        <v>238</v>
      </c>
      <c r="M43" s="688"/>
      <c r="N43" s="689"/>
      <c r="O43" s="690" t="s">
        <v>12</v>
      </c>
      <c r="P43" s="228"/>
      <c r="Q43" s="406"/>
      <c r="R43" s="539"/>
      <c r="S43" s="379"/>
      <c r="T43" s="228"/>
      <c r="U43" s="413" t="s">
        <v>59</v>
      </c>
      <c r="V43" s="414" t="s">
        <v>157</v>
      </c>
      <c r="W43" s="415" t="s">
        <v>179</v>
      </c>
      <c r="X43" s="416"/>
      <c r="Y43" s="417" t="s">
        <v>123</v>
      </c>
      <c r="Z43" s="418" t="s">
        <v>124</v>
      </c>
      <c r="AA43" s="419" t="s">
        <v>178</v>
      </c>
      <c r="AB43" s="420"/>
      <c r="AC43" s="423" t="s">
        <v>217</v>
      </c>
      <c r="AD43" s="691"/>
      <c r="AE43" s="185"/>
      <c r="AF43" s="17"/>
      <c r="AG43" s="228"/>
      <c r="AH43" s="422" t="s">
        <v>157</v>
      </c>
      <c r="AI43" s="415" t="s">
        <v>179</v>
      </c>
      <c r="AJ43" s="416"/>
      <c r="AK43" s="417" t="s">
        <v>123</v>
      </c>
      <c r="AL43" s="418" t="s">
        <v>124</v>
      </c>
      <c r="AM43" s="419" t="s">
        <v>192</v>
      </c>
      <c r="AN43" s="420"/>
      <c r="AO43" s="423" t="s">
        <v>218</v>
      </c>
      <c r="AP43" s="424"/>
      <c r="AQ43" s="185"/>
      <c r="AR43" s="17"/>
      <c r="AS43" s="185"/>
      <c r="AT43" s="413" t="s">
        <v>59</v>
      </c>
      <c r="AU43" s="425" t="s">
        <v>157</v>
      </c>
      <c r="AV43" s="415" t="s">
        <v>179</v>
      </c>
      <c r="AW43" s="416"/>
      <c r="AX43" s="417" t="s">
        <v>123</v>
      </c>
      <c r="AY43" s="426" t="s">
        <v>124</v>
      </c>
      <c r="AZ43" s="419" t="s">
        <v>192</v>
      </c>
      <c r="BA43" s="427"/>
      <c r="BB43" s="423" t="s">
        <v>219</v>
      </c>
      <c r="BC43" s="424"/>
      <c r="BD43" s="185"/>
      <c r="BE43" s="17"/>
      <c r="BF43" s="19"/>
      <c r="BG43" s="17"/>
      <c r="BH43" s="17"/>
      <c r="BI43" s="222"/>
      <c r="BJ43" s="216" t="s">
        <v>91</v>
      </c>
      <c r="BK43" s="217"/>
      <c r="BL43" s="218"/>
      <c r="BM43" s="219"/>
      <c r="BN43" s="428"/>
      <c r="BO43" s="221" t="s">
        <v>115</v>
      </c>
      <c r="BP43" s="216"/>
      <c r="BQ43" s="217"/>
      <c r="BR43" s="218"/>
      <c r="BS43" s="222"/>
      <c r="BT43" s="223"/>
      <c r="BU43" s="222"/>
      <c r="BV43" s="224" t="s">
        <v>92</v>
      </c>
      <c r="BW43" s="225"/>
      <c r="BX43" s="217"/>
      <c r="BY43" s="218"/>
      <c r="BZ43" s="222"/>
      <c r="CA43" s="223"/>
      <c r="CB43" s="222"/>
      <c r="CC43" s="226" t="s">
        <v>141</v>
      </c>
      <c r="CD43" s="225"/>
      <c r="CE43" s="225"/>
      <c r="CF43" s="225"/>
      <c r="CG43" s="227"/>
      <c r="CH43" s="222"/>
      <c r="CI43" s="221" t="s">
        <v>116</v>
      </c>
      <c r="CJ43" s="225"/>
      <c r="CK43" s="225"/>
      <c r="CL43" s="217"/>
      <c r="CM43" s="218"/>
      <c r="CN43" s="228"/>
      <c r="CO43" s="17"/>
      <c r="CP43" s="19"/>
      <c r="CQ43" s="17"/>
      <c r="CR43" s="26"/>
      <c r="CS43" s="221" t="s">
        <v>110</v>
      </c>
      <c r="CT43" s="221"/>
      <c r="CU43" s="229"/>
      <c r="CV43" s="230"/>
      <c r="CW43" s="26"/>
      <c r="CX43" s="231" t="s">
        <v>155</v>
      </c>
      <c r="CY43" s="221"/>
      <c r="CZ43" s="232"/>
      <c r="DA43" s="232"/>
      <c r="DB43" s="232"/>
      <c r="DC43" s="232"/>
      <c r="DD43" s="233"/>
      <c r="DE43" s="233"/>
      <c r="DF43" s="26"/>
      <c r="DG43" s="17"/>
      <c r="DH43" s="29"/>
      <c r="DI43" s="221" t="s">
        <v>112</v>
      </c>
      <c r="DJ43" s="229"/>
      <c r="DK43" s="229"/>
      <c r="DL43" s="229"/>
      <c r="DM43" s="230"/>
      <c r="DN43" s="29"/>
      <c r="DO43" s="17"/>
      <c r="DP43" s="31"/>
      <c r="DQ43" s="221" t="s">
        <v>153</v>
      </c>
      <c r="DR43" s="229"/>
      <c r="DS43" s="229"/>
      <c r="DT43" s="229"/>
      <c r="DU43" s="230"/>
      <c r="DV43" s="31"/>
      <c r="DW43" s="17"/>
      <c r="DX43" s="33"/>
      <c r="DY43" s="221" t="s">
        <v>76</v>
      </c>
      <c r="DZ43" s="229"/>
      <c r="EA43" s="229"/>
      <c r="EB43" s="229"/>
      <c r="EC43" s="234"/>
      <c r="ED43" s="229"/>
      <c r="EE43" s="229"/>
      <c r="EF43" s="229"/>
      <c r="EG43" s="230"/>
      <c r="EH43" s="33"/>
      <c r="EI43" s="17"/>
      <c r="EJ43" s="37"/>
      <c r="EK43" s="221" t="s">
        <v>153</v>
      </c>
      <c r="EL43" s="229"/>
      <c r="EM43" s="229"/>
      <c r="EN43" s="229"/>
      <c r="EO43" s="229"/>
      <c r="EP43" s="229"/>
      <c r="EQ43" s="229"/>
      <c r="ER43" s="230"/>
      <c r="ES43" s="37"/>
      <c r="ET43" s="379"/>
      <c r="EU43" s="37"/>
      <c r="EV43" s="221" t="s">
        <v>153</v>
      </c>
      <c r="EW43" s="229"/>
      <c r="EX43" s="229"/>
      <c r="EY43" s="229"/>
      <c r="EZ43" s="229"/>
      <c r="FA43" s="229"/>
      <c r="FB43" s="229"/>
      <c r="FC43" s="230"/>
      <c r="FD43" s="37"/>
      <c r="FE43" s="379"/>
      <c r="FF43" s="37"/>
      <c r="FG43" s="221" t="s">
        <v>153</v>
      </c>
      <c r="FH43" s="229"/>
      <c r="FI43" s="229"/>
      <c r="FJ43" s="229"/>
      <c r="FK43" s="229"/>
      <c r="FL43" s="229"/>
      <c r="FM43" s="229"/>
      <c r="FN43" s="230"/>
      <c r="FO43" s="37"/>
      <c r="FP43" s="379"/>
      <c r="FQ43" s="37"/>
      <c r="FR43" s="221" t="s">
        <v>153</v>
      </c>
      <c r="FS43" s="229"/>
      <c r="FT43" s="229"/>
      <c r="FU43" s="229"/>
      <c r="FV43" s="229"/>
      <c r="FW43" s="229"/>
      <c r="FX43" s="229"/>
      <c r="FY43" s="230"/>
      <c r="FZ43" s="37"/>
      <c r="GA43" s="379"/>
      <c r="GB43" s="379"/>
      <c r="GC43" s="17"/>
      <c r="GD43" s="17"/>
      <c r="GE43" s="379"/>
      <c r="GF43" s="406"/>
      <c r="GG43" s="379"/>
    </row>
    <row r="44" spans="1:189" s="1" customFormat="1" x14ac:dyDescent="0.25">
      <c r="A44" s="379"/>
      <c r="B44" s="17"/>
      <c r="C44" s="17"/>
      <c r="D44" s="17"/>
      <c r="E44" s="17"/>
      <c r="F44" s="17"/>
      <c r="G44" s="17"/>
      <c r="H44" s="17"/>
      <c r="I44" s="539"/>
      <c r="J44" s="17"/>
      <c r="K44" s="228"/>
      <c r="L44" s="692" t="s">
        <v>300</v>
      </c>
      <c r="M44" s="184"/>
      <c r="N44" s="693"/>
      <c r="O44" s="694" t="s">
        <v>248</v>
      </c>
      <c r="P44" s="228"/>
      <c r="Q44" s="379"/>
      <c r="R44" s="539"/>
      <c r="S44" s="379"/>
      <c r="T44" s="228"/>
      <c r="U44" s="695">
        <f>$BJ44</f>
        <v>0</v>
      </c>
      <c r="V44" s="696">
        <f>$CG44</f>
        <v>17622.428850000004</v>
      </c>
      <c r="W44" s="697">
        <f>$CV44</f>
        <v>0</v>
      </c>
      <c r="X44" s="697">
        <f>$DD44</f>
        <v>16500</v>
      </c>
      <c r="Y44" s="698">
        <f>$DL44</f>
        <v>0</v>
      </c>
      <c r="Z44" s="629">
        <f>$DT44</f>
        <v>0</v>
      </c>
      <c r="AA44" s="439">
        <f>$EB44</f>
        <v>0</v>
      </c>
      <c r="AB44" s="699">
        <f>$EE44</f>
        <v>0</v>
      </c>
      <c r="AC44" s="630">
        <f t="shared" ref="AC44:AC107" si="145">$FU44</f>
        <v>0</v>
      </c>
      <c r="AD44" s="459">
        <f t="shared" ref="AD44:AD107" si="146">FX44</f>
        <v>0</v>
      </c>
      <c r="AE44" s="228"/>
      <c r="AF44" s="379"/>
      <c r="AG44" s="228"/>
      <c r="AH44" s="442" t="str">
        <f t="shared" ref="AH44:AH107" si="147">IF($U44&lt;10000," ",$CG44*100/$BL44)</f>
        <v xml:space="preserve"> </v>
      </c>
      <c r="AI44" s="443" t="str">
        <f>IF($BL44&lt;1," ",$CV44*100/$BL44)</f>
        <v xml:space="preserve"> </v>
      </c>
      <c r="AJ44" s="444" t="str">
        <f t="shared" ref="AJ44:AJ107" si="148">IF($U44&lt;10000," ",$DD44*100/$BL44)</f>
        <v xml:space="preserve"> </v>
      </c>
      <c r="AK44" s="700" t="str">
        <f>IF($BL44&lt;1," ",$DL44*100/$BL44)</f>
        <v xml:space="preserve"> </v>
      </c>
      <c r="AL44" s="701" t="str">
        <f>IF($BL44&lt;1," ",$DT44*100/$BL44)</f>
        <v xml:space="preserve"> </v>
      </c>
      <c r="AM44" s="447" t="str">
        <f>IF($BL44&lt;1," ",$EB44*100/$BL44)</f>
        <v xml:space="preserve"> </v>
      </c>
      <c r="AN44" s="702" t="str">
        <f t="shared" ref="AN44:AN107" si="149">IF($BL44&lt;1," ",$EE44*100/$BL44)</f>
        <v xml:space="preserve"> </v>
      </c>
      <c r="AO44" s="633" t="str">
        <f t="shared" ref="AO44:AO107" si="150">IF($BL44&lt;1," ",$FU44*100/$BL44)</f>
        <v xml:space="preserve"> </v>
      </c>
      <c r="AP44" s="634" t="str">
        <f t="shared" ref="AP44:AP107" si="151">IF($BL44&lt;1," ",$FX44*100/$BL44)</f>
        <v xml:space="preserve"> </v>
      </c>
      <c r="AQ44" s="228"/>
      <c r="AR44" s="379"/>
      <c r="AS44" s="228"/>
      <c r="AT44" s="695">
        <f>$BJ44</f>
        <v>0</v>
      </c>
      <c r="AU44" s="703">
        <f t="shared" ref="AU44:AU107" si="152">$CG44*7/365.2425</f>
        <v>337.74000000000007</v>
      </c>
      <c r="AV44" s="704">
        <f>$CV44*7/365.2425</f>
        <v>0</v>
      </c>
      <c r="AW44" s="443">
        <f>$DE44</f>
        <v>316.22825930717261</v>
      </c>
      <c r="AX44" s="700">
        <f>$DM44</f>
        <v>0</v>
      </c>
      <c r="AY44" s="705">
        <f>$DU44</f>
        <v>0</v>
      </c>
      <c r="AZ44" s="706">
        <f>$EC44/2</f>
        <v>0</v>
      </c>
      <c r="BA44" s="706">
        <f>$EG44</f>
        <v>0</v>
      </c>
      <c r="BB44" s="635">
        <f t="shared" ref="BB44:BB107" si="153">AC44*7/365.2425</f>
        <v>0</v>
      </c>
      <c r="BC44" s="636">
        <f t="shared" ref="BC44:BC107" si="154">AD44*7/365.2425</f>
        <v>0</v>
      </c>
      <c r="BD44" s="228"/>
      <c r="BE44" s="379"/>
      <c r="BF44" s="682"/>
      <c r="BG44" s="379"/>
      <c r="BH44" s="379"/>
      <c r="BI44" s="460"/>
      <c r="BJ44" s="464">
        <v>0</v>
      </c>
      <c r="BK44" s="465">
        <f t="shared" ref="BK44:BK107" si="155">IF($BJ44&lt;=BK$6,SUM($BJ44*BJ$6),IF($BJ44&lt;=BK$7,SUM($BJ44-BK$6)*BJ$7+BL$6,IF($BJ44&lt;=BK$8,SUM($BJ44-BK$7)*BJ$8+BL$7,IF($BJ44&lt;=BK$9,SUM($BJ44-BK$8)*BJ$9+BL$8,IF($BJ44&lt;=BK$10,SUM($BJ44-BK$9)*BJ$10+BL$9,IF($BJ44&gt;=BK$8+1,SUM($BJ44-BK$10)*BJ$11+BL$10))))))</f>
        <v>0</v>
      </c>
      <c r="BL44" s="637">
        <f t="shared" ref="BL44:BL107" si="156">BJ44-BK44</f>
        <v>0</v>
      </c>
      <c r="BM44" s="219"/>
      <c r="BN44" s="219"/>
      <c r="BO44" s="464">
        <f>BJ44</f>
        <v>0</v>
      </c>
      <c r="BP44" s="465">
        <f t="shared" ref="BP44:BP107" si="157">IF($BJ44&lt;=BQ$6,SUM($BJ44*BP$6),IF($BJ44&lt;=BQ$7,SUM($BJ44-BQ$6)*BP$7+BR$6,IF($BJ44&lt;=BQ$8,SUM($BJ44-BQ$7)*BP$8+BR$7,IF($BJ44&lt;=BQ$9,SUM($BJ44-BQ$8)*BP$9+BR$8,IF($BJ44&lt;=BQ$10,SUM($BJ44-BQ$9)*BP$10+BR$9,IF($BJ44&gt;=BQ$8+1,SUM($BJ44-BQ$10)*BP$11+BR$10))))))</f>
        <v>0</v>
      </c>
      <c r="BQ44" s="637">
        <f>IF(BP44&lt;=BQ$7,SUM(BP44*BP$7),IF(BP44&lt;=BQ$8,SUM(BP44-BQ$7)*BP$8+BR7,IF(BP44&lt;=BQ$9,SUM(BP44-BQ$8)*BP8+7420,IF(BP44&lt;=BQ$10,SUM(BP44-BQ$9)*BP$10+BR9,IF(BP44&gt;=BQ$10,SUM(BP44-BQ$10)*BP$11+50320)))))</f>
        <v>0</v>
      </c>
      <c r="BR44" s="707">
        <f t="shared" ref="BR44:BR107" si="158">BQ44-BL44</f>
        <v>0</v>
      </c>
      <c r="BS44" s="298"/>
      <c r="BT44" s="379"/>
      <c r="BU44" s="298"/>
      <c r="BV44" s="464">
        <v>0</v>
      </c>
      <c r="BW44" s="464">
        <f>BW36</f>
        <v>17622.42885</v>
      </c>
      <c r="BX44" s="637">
        <f t="shared" ref="BX44:BX107" si="159">BL44+BW44</f>
        <v>17622.42885</v>
      </c>
      <c r="BY44" s="707">
        <f t="shared" ref="BY44:BY107" si="160">BX44-BL44</f>
        <v>17622.42885</v>
      </c>
      <c r="BZ44" s="298"/>
      <c r="CA44" s="379"/>
      <c r="CB44" s="219"/>
      <c r="CC44" s="464">
        <f>CM7</f>
        <v>26302.132611940302</v>
      </c>
      <c r="CD44" s="464">
        <f t="shared" ref="CD44:CD107" si="161">BJ44+CC44</f>
        <v>26302.132611940302</v>
      </c>
      <c r="CE44" s="465">
        <f t="shared" ref="CE44:CE107" si="162">IF($CD44&lt;=$CF$6,SUM($CD44*$CE$6),IF($CD44&lt;=$CF$7,SUM($CD44-$CF$6)*$CE$7+$CG$6,IF($CD44&lt;=$CF$8,SUM($CD44-$CF$7)*$CE$8+$CG$7,IF($CD44&lt;=$CF$9,SUM($CD44-$CF$8)*$CE$9+$CG$8,IF($CD44&lt;=$CF$10,SUM($CD44-$CF$9)*$CE$10+$CG$9,IF($CD44&gt;=$CF$8+1,SUM($CD44-$CF$10)*$CE$11+$CG$10))))))</f>
        <v>8679.7037619403</v>
      </c>
      <c r="CF44" s="637">
        <f>CD44-CE44</f>
        <v>17622.428850000004</v>
      </c>
      <c r="CG44" s="707">
        <f t="shared" ref="CG44:CG107" si="163">CF44-BL44</f>
        <v>17622.428850000004</v>
      </c>
      <c r="CH44" s="298"/>
      <c r="CI44" s="465">
        <f t="shared" ref="CI44:CI107" si="164">IF($BV44&lt;=$CF$6,SUM($BV44*$CE$6),IF($BV44&lt;=$CF$7,SUM($BV44-$CF$6)*$CE$7+$CG$6,IF($BV44&lt;=$CF$8,SUM($BV44-$CF$7)*$CE$8+$CG$7,IF($BV44&lt;=$CF$9,SUM($BV44-$CF$8)*$CE$9+$CG$8,IF($BV44&lt;=$CF$10,SUM($BV44-$CF$9)*$CE$10+$CG$9,IF($BV44&gt;=$CF$8+1,SUM($BV44-$CF$10)*$CE$11+$CG$10))))))</f>
        <v>0</v>
      </c>
      <c r="CJ44" s="464">
        <f>BV44-CI44</f>
        <v>0</v>
      </c>
      <c r="CK44" s="464">
        <f>$CL$11</f>
        <v>17622.42885</v>
      </c>
      <c r="CL44" s="637">
        <f>CJ44+CK44</f>
        <v>17622.42885</v>
      </c>
      <c r="CM44" s="707">
        <f t="shared" ref="CM44:CM107" si="165">CL44-BL44</f>
        <v>17622.42885</v>
      </c>
      <c r="CN44" s="298"/>
      <c r="CO44" s="379"/>
      <c r="CP44" s="682"/>
      <c r="CQ44" s="379"/>
      <c r="CR44" s="26"/>
      <c r="CS44" s="474">
        <f>$BJ44</f>
        <v>0</v>
      </c>
      <c r="CT44" s="475">
        <f>IF($BJ44&lt;=CU$6,SUM($BJ44*CT$6),IF($BJ44&lt;=CU$7,SUM($BJ44-CU$6)*CT$7+CV$6,IF($BJ44&lt;=CU$8,SUM($BJ44-CU$7)*CT$8+CV$7,IF($BJ44&lt;=CU$9,SUM($BJ44-CU$8)*CT$9+CV$8,IF($BJ44&lt;=CU$10,SUM($BJ44-CU$9)*CT$10+CV$9,IF($BJ44&gt;=CU34+1,SUM($BJ44-CU$10)*CT$11+CV$10))))))</f>
        <v>0</v>
      </c>
      <c r="CU44" s="476">
        <f t="shared" ref="CU44:CU107" si="166">$BJ44-CT44</f>
        <v>0</v>
      </c>
      <c r="CV44" s="477">
        <f t="shared" ref="CV44:CV107" si="167">CU44-$BL44</f>
        <v>0</v>
      </c>
      <c r="CW44" s="26"/>
      <c r="CX44" s="474">
        <f>$BJ44</f>
        <v>0</v>
      </c>
      <c r="CY44" s="475">
        <f>IF($BJ44&lt;=CZ$6,SUM($BJ44*CY$6),IF($BJ44&lt;=CZ$7,SUM($BJ44-CZ$6)*CY$7+DA$6,IF($BJ44&lt;=CZ$8,SUM($BJ44-CZ$7)*CY$8+DA$7,IF($BJ44&lt;=CZ$9,SUM($BJ44-CZ$8)*CY$9+DA$8,IF($BJ44&lt;=CZ$10,SUM($BJ44-CZ$9)*CY$10+DA$9,IF($BJ44&gt;=CZ34+1,SUM($BJ44-CZ$10)*CY$11+DA$10))))))</f>
        <v>0</v>
      </c>
      <c r="CZ44" s="476">
        <f t="shared" ref="CZ44:CZ107" si="168">$BJ44-CY44</f>
        <v>0</v>
      </c>
      <c r="DA44" s="477">
        <f t="shared" ref="DA44:DA107" si="169">CZ44-$BL44</f>
        <v>0</v>
      </c>
      <c r="DB44" s="474">
        <f>DB36</f>
        <v>16500</v>
      </c>
      <c r="DC44" s="476">
        <f t="shared" ref="DC44:DC107" si="170">CZ44+DB44</f>
        <v>16500</v>
      </c>
      <c r="DD44" s="478">
        <f>DC44-$BL44</f>
        <v>16500</v>
      </c>
      <c r="DE44" s="479">
        <f>DD44*7/365.2425</f>
        <v>316.22825930717261</v>
      </c>
      <c r="DF44" s="26"/>
      <c r="DG44" s="379"/>
      <c r="DH44" s="480"/>
      <c r="DI44" s="519">
        <f>$BJ44</f>
        <v>0</v>
      </c>
      <c r="DJ44" s="520">
        <f>IF($BJ44&lt;=DK$6,SUM($BJ44*DJ$6),IF($BJ44&lt;=DK$7,SUM($BJ44-DK$6)*DJ$7+DL$6,IF($BJ44&lt;=DK$8,SUM($BJ44-DK$7)*DJ$8+DL$7,IF($BJ44&lt;=DK$9,SUM($BJ44-DK$8)*DJ$9+DL$8,IF($BJ44&lt;=DK$10,SUM($BJ44-DK$9)*DJ$10+DL$9,IF($BJ44&gt;=DK34+1,SUM($BJ44-DK$10)*DJ$11+DL$10))))))</f>
        <v>0</v>
      </c>
      <c r="DK44" s="529">
        <f t="shared" ref="DK44:DK107" si="171">$BJ44-DJ44</f>
        <v>0</v>
      </c>
      <c r="DL44" s="522">
        <f t="shared" ref="DL44:DL107" si="172">DK44-$BL44</f>
        <v>0</v>
      </c>
      <c r="DM44" s="531">
        <f t="shared" ref="DM44:DM107" si="173">DL44*7/365.2425</f>
        <v>0</v>
      </c>
      <c r="DN44" s="480"/>
      <c r="DO44" s="379"/>
      <c r="DP44" s="484"/>
      <c r="DQ44" s="519">
        <f>$BJ44</f>
        <v>0</v>
      </c>
      <c r="DR44" s="708">
        <f t="shared" ref="DR44:DR107" si="174">IF($BJ44&lt;=DS$6,SUM($BJ44*DR$6),IF($BJ44&lt;=DS$7,SUM($BJ44-DS$6)*DR$7+DT$6,IF($BJ44&lt;=DS$8,SUM($BJ44-DS$7)*DR$8+DT$7,IF($BJ44&lt;=DS$9,SUM($BJ44-DS$8)*DR$9+DT$8,IF($BJ44&lt;=DS$10,SUM($BJ44-DS$9)*DR$10+DT$9,IF($BJ44&gt;=DS$8+1,SUM($BJ44-DS$10)*DR$11+DT$10))))))</f>
        <v>0</v>
      </c>
      <c r="DS44" s="529">
        <f t="shared" ref="DS44:DS107" si="175">$BJ44-DR44</f>
        <v>0</v>
      </c>
      <c r="DT44" s="522">
        <f t="shared" ref="DT44:DT107" si="176">DS44-$BL44</f>
        <v>0</v>
      </c>
      <c r="DU44" s="531">
        <f t="shared" ref="DU44:DU107" si="177">DT44*7/365.2425</f>
        <v>0</v>
      </c>
      <c r="DV44" s="484"/>
      <c r="DW44" s="379"/>
      <c r="DX44" s="486"/>
      <c r="DY44" s="464">
        <f>$BJ44</f>
        <v>0</v>
      </c>
      <c r="DZ44" s="708">
        <f t="shared" ref="DZ44:DZ107" si="178">IF($BJ44&lt;=EA$6,SUM($BJ44*DZ$6),IF($BJ44&lt;=EA$7,SUM($BJ44-EA$6)*DZ$7+EB$6,IF($BJ44&lt;=EA$8,SUM($BJ44-EA$7)*DZ$8+EB$7,IF($BJ44&lt;=EA$9,SUM($BJ44-EA$8)*DZ$9+EB$8,IF($BJ44&lt;=EA$10,SUM($BJ44-EA$9)*DZ$10+EB$9,IF($BJ44&gt;=EA$8+1,SUM($BJ44-EA$10)*DZ$11+EB$10))))))</f>
        <v>0</v>
      </c>
      <c r="EA44" s="529">
        <f>$BJ44-DZ44</f>
        <v>0</v>
      </c>
      <c r="EB44" s="487">
        <f>EA44-$BL44</f>
        <v>0</v>
      </c>
      <c r="EC44" s="479">
        <f>EB44*14/365.2425</f>
        <v>0</v>
      </c>
      <c r="ED44" s="464">
        <f>$BJ44</f>
        <v>0</v>
      </c>
      <c r="EE44" s="524">
        <f t="shared" ref="EE44:EE107" si="179">$EB44+IF($DY44&gt;=70000,0,IF($DY44&gt;=66000,520-($DY44-66000)*0.13,IF($DY44&gt;=48000,520,IF($DY44&gt;=44000,($DY44-44000)*0.13,0))))</f>
        <v>0</v>
      </c>
      <c r="EF44" s="531">
        <f>EE44*14/365.2425</f>
        <v>0</v>
      </c>
      <c r="EG44" s="531">
        <f t="shared" ref="EG44" si="180">EF44/2</f>
        <v>0</v>
      </c>
      <c r="EH44" s="486"/>
      <c r="EI44" s="379"/>
      <c r="EJ44" s="686"/>
      <c r="EK44" s="519">
        <f>$BJ44</f>
        <v>0</v>
      </c>
      <c r="EL44" s="708">
        <f t="shared" ref="EL44:EL107" si="181">IF($BJ44&lt;=EM$6,SUM($BJ44*EL$6),IF($BJ44&lt;=EM$7,SUM($BJ44-EM$6)*EL$7+EN$6,IF($BJ44&lt;=EM$8,SUM($BJ44-EM$7)*EL$8+EN$7,IF($BJ44&lt;=EM$9,SUM($BJ44-EM$8)*EL$9+EN$8,IF($BJ44&lt;=EM$10,SUM($BJ44-EM$9)*EL$10+EN$9,IF($BJ44&gt;=EM$8+1,SUM($BJ44-EM$10)*EL$11+EN$10))))))</f>
        <v>0</v>
      </c>
      <c r="EM44" s="529">
        <f t="shared" ref="EM44:EM107" si="182">$BJ44-EL44</f>
        <v>0</v>
      </c>
      <c r="EN44" s="522">
        <f t="shared" ref="EN44:EN107" si="183">EM44-$BL44</f>
        <v>0</v>
      </c>
      <c r="EO44" s="531">
        <f t="shared" ref="EO44:EO107" si="184">EN44*7/365.2425</f>
        <v>0</v>
      </c>
      <c r="EP44" s="641">
        <f t="shared" ref="EP44:EP107" si="185">IF(EK44&lt;=2000,0,IF(EK44&lt;=12000,(EK44-2000)*EP$11/10000,IF(EK44&lt;=48000,EP$11,IF(EK44&lt;=58000,EP$11-(EK44-48000)*0.08,0))))</f>
        <v>0</v>
      </c>
      <c r="EQ44" s="530">
        <f t="shared" ref="EQ44:EQ107" si="186">EN44+EP44</f>
        <v>0</v>
      </c>
      <c r="ER44" s="532">
        <f t="shared" ref="ER44:ER107" si="187">EQ44*7/365.2425</f>
        <v>0</v>
      </c>
      <c r="ES44" s="686"/>
      <c r="ET44" s="379"/>
      <c r="EU44" s="686"/>
      <c r="EV44" s="519">
        <f>$BJ44</f>
        <v>0</v>
      </c>
      <c r="EW44" s="708">
        <f t="shared" ref="EW44:EW107" si="188">IF($BJ44&lt;=EX$6,SUM($BJ44*EW$6),IF($BJ44&lt;=EX$7,SUM($BJ44-EX$6)*EW$7+EY$6,IF($BJ44&lt;=EX$8,SUM($BJ44-EX$7)*EW$8+EY$7,IF($BJ44&lt;=EX$9,SUM($BJ44-EX$8)*EW$9+EY$8,IF($BJ44&lt;=EX$10,SUM($BJ44-EX$9)*EW$10+EY$9,IF($BJ44&gt;=EX$8+1,SUM($BJ44-EX$10)*EW$11+EY$10))))))</f>
        <v>0</v>
      </c>
      <c r="EX44" s="529">
        <f t="shared" ref="EX44:EX107" si="189">$BJ44-EW44</f>
        <v>0</v>
      </c>
      <c r="EY44" s="487">
        <f t="shared" ref="EY44:EY107" si="190">EX44-$BL44</f>
        <v>0</v>
      </c>
      <c r="EZ44" s="531">
        <f t="shared" ref="EZ44:EZ107" si="191">EY44*7/365.2425</f>
        <v>0</v>
      </c>
      <c r="FA44" s="641">
        <f t="shared" ref="FA44:FA107" si="192">IF(EV44&lt;=2000,0,IF(EV44&lt;=12000,(EV44-2000)*FA$11/10000,IF(EV44&lt;=48000,FA$11,IF(EV44&lt;=58000,FA$11-(EV44-48000)*0.08,0))))</f>
        <v>0</v>
      </c>
      <c r="FB44" s="530">
        <f t="shared" ref="FB44:FB107" si="193">EY44+FA44</f>
        <v>0</v>
      </c>
      <c r="FC44" s="532">
        <f t="shared" ref="FC44:FC107" si="194">FB44*7/365.2425</f>
        <v>0</v>
      </c>
      <c r="FD44" s="686"/>
      <c r="FE44" s="379"/>
      <c r="FF44" s="686"/>
      <c r="FG44" s="519">
        <f>$BJ44</f>
        <v>0</v>
      </c>
      <c r="FH44" s="708">
        <f t="shared" ref="FH44:FH107" si="195">IF($BJ44&lt;=FI$6,SUM($BJ44*FH$6),IF($BJ44&lt;=FI$7,SUM($BJ44-FI$6)*FH$7+FJ$6,IF($BJ44&lt;=FI$8,SUM($BJ44-FI$7)*FH$8+FJ$7,IF($BJ44&lt;=FI$9,SUM($BJ44-FI$8)*FH$9+FJ$8,IF($BJ44&lt;=FI$10,SUM($BJ44-FI$9)*FH$10+FJ$9,IF($BJ44&gt;=FI$8+1,SUM($BJ44-FI$10)*FH$11+FJ$10))))))</f>
        <v>0</v>
      </c>
      <c r="FI44" s="529">
        <f t="shared" ref="FI44:FI107" si="196">$BJ44-FH44</f>
        <v>0</v>
      </c>
      <c r="FJ44" s="487">
        <f t="shared" ref="FJ44:FJ107" si="197">FI44-$BL44</f>
        <v>0</v>
      </c>
      <c r="FK44" s="531">
        <f t="shared" ref="FK44:FK107" si="198">FJ44*7/365.2425</f>
        <v>0</v>
      </c>
      <c r="FL44" s="641">
        <f t="shared" ref="FL44:FL107" si="199">IF(FG44&lt;=2000,0,IF(FG44&lt;=12000,(FG44-2000)*FL$11/10000,IF(FG44&lt;=48000,FL$11,IF(FG44&lt;=58000,FL$11-(FG44-48000)*0.08,0))))</f>
        <v>0</v>
      </c>
      <c r="FM44" s="530">
        <f t="shared" ref="FM44:FM107" si="200">FJ44+FL44</f>
        <v>0</v>
      </c>
      <c r="FN44" s="532">
        <f t="shared" ref="FN44:FN107" si="201">FM44*7/365.2425</f>
        <v>0</v>
      </c>
      <c r="FO44" s="686"/>
      <c r="FP44" s="379"/>
      <c r="FQ44" s="686"/>
      <c r="FR44" s="519">
        <f>$BJ44</f>
        <v>0</v>
      </c>
      <c r="FS44" s="708">
        <f t="shared" ref="FS44:FS107" si="202">IF($BJ44&lt;=FT$6,SUM($BJ44*FS$6),IF($BJ44&lt;=FT$7,SUM($BJ44-FT$6)*FS$7+FU$6,IF($BJ44&lt;=FT$8,SUM($BJ44-FT$7)*FS$8+FU$7,IF($BJ44&lt;=FT$9,SUM($BJ44-FT$8)*FS$9+FU$8,IF($BJ44&lt;=FT$10,SUM($BJ44-FT$9)*FS$10+FU$9,IF($BJ44&gt;=FT$8+1,SUM($BJ44-FT$10)*FS$11+FU$10))))))</f>
        <v>0</v>
      </c>
      <c r="FT44" s="529">
        <f t="shared" ref="FT44:FT107" si="203">$BJ44-FS44</f>
        <v>0</v>
      </c>
      <c r="FU44" s="487">
        <f t="shared" ref="FU44:FU107" si="204">FT44-$BL44</f>
        <v>0</v>
      </c>
      <c r="FV44" s="531">
        <f t="shared" ref="FV44:FV107" si="205">FU44*7/365.2425</f>
        <v>0</v>
      </c>
      <c r="FW44" s="641">
        <f t="shared" ref="FW44:FW107" si="206">IF(FR44&lt;=2000,0,IF(FR44&lt;=12000,(FR44-2000)*FW$11/10000,IF(FR44&lt;=48000,FW$11,IF(FR44&lt;=58000,FW$11-(FR44-48000)*0.08,0))))</f>
        <v>0</v>
      </c>
      <c r="FX44" s="530">
        <f t="shared" ref="FX44:FX107" si="207">FU44+FW44</f>
        <v>0</v>
      </c>
      <c r="FY44" s="532">
        <f t="shared" ref="FY44:FY107" si="208">FX44*7/365.2425</f>
        <v>0</v>
      </c>
      <c r="FZ44" s="686"/>
      <c r="GA44" s="379"/>
      <c r="GB44" s="379"/>
      <c r="GC44" s="17"/>
      <c r="GD44" s="17"/>
      <c r="GE44" s="379"/>
      <c r="GF44" s="379"/>
      <c r="GG44" s="379"/>
    </row>
    <row r="45" spans="1:189" s="1" customFormat="1" x14ac:dyDescent="0.25">
      <c r="A45" s="379"/>
      <c r="B45" s="17"/>
      <c r="C45" s="17"/>
      <c r="D45" s="17"/>
      <c r="E45" s="17"/>
      <c r="F45" s="17"/>
      <c r="G45" s="17"/>
      <c r="H45" s="379"/>
      <c r="I45" s="539"/>
      <c r="J45" s="379"/>
      <c r="K45" s="228"/>
      <c r="L45" s="605"/>
      <c r="M45" s="709" t="s">
        <v>125</v>
      </c>
      <c r="N45" s="710"/>
      <c r="O45" s="711" t="s">
        <v>157</v>
      </c>
      <c r="P45" s="228"/>
      <c r="Q45" s="379"/>
      <c r="R45" s="539"/>
      <c r="S45" s="379"/>
      <c r="T45" s="228"/>
      <c r="U45" s="450">
        <f>$BJ45</f>
        <v>5000</v>
      </c>
      <c r="V45" s="712">
        <f>$CG45</f>
        <v>16497.428850000004</v>
      </c>
      <c r="W45" s="697">
        <f>$CV45</f>
        <v>525</v>
      </c>
      <c r="X45" s="697">
        <f>$DD45</f>
        <v>15275</v>
      </c>
      <c r="Y45" s="698">
        <f>$DL45</f>
        <v>525</v>
      </c>
      <c r="Z45" s="629">
        <f>$DT45</f>
        <v>525</v>
      </c>
      <c r="AA45" s="439">
        <f>$EB45</f>
        <v>0</v>
      </c>
      <c r="AB45" s="713">
        <f>$EE45</f>
        <v>0</v>
      </c>
      <c r="AC45" s="714">
        <f t="shared" si="145"/>
        <v>-350</v>
      </c>
      <c r="AD45" s="509">
        <f t="shared" si="146"/>
        <v>-110</v>
      </c>
      <c r="AE45" s="228"/>
      <c r="AF45" s="379"/>
      <c r="AG45" s="228"/>
      <c r="AH45" s="715" t="str">
        <f t="shared" si="147"/>
        <v xml:space="preserve"> </v>
      </c>
      <c r="AI45" s="716">
        <f t="shared" ref="AI45:AI108" si="209">IF($BL45&lt;1," ",$CV45*100/$BL45)</f>
        <v>11.731843575418994</v>
      </c>
      <c r="AJ45" s="716" t="str">
        <f t="shared" si="148"/>
        <v xml:space="preserve"> </v>
      </c>
      <c r="AK45" s="454">
        <f t="shared" ref="AK45:AK108" si="210">IF($BL45&lt;1," ",$DL45*100/$BL45)</f>
        <v>11.731843575418994</v>
      </c>
      <c r="AL45" s="632">
        <f t="shared" ref="AL45:AL108" si="211">IF($BL45&lt;1," ",$DT45*100/$BL45)</f>
        <v>11.731843575418994</v>
      </c>
      <c r="AM45" s="457">
        <f t="shared" ref="AM45:AM108" si="212">IF($BL45&lt;1," ",$EB45*100/$BL45)</f>
        <v>0</v>
      </c>
      <c r="AN45" s="717">
        <f t="shared" si="149"/>
        <v>0</v>
      </c>
      <c r="AO45" s="633">
        <f t="shared" si="150"/>
        <v>-7.8212290502793298</v>
      </c>
      <c r="AP45" s="634">
        <f t="shared" si="151"/>
        <v>-2.4581005586592179</v>
      </c>
      <c r="AQ45" s="228"/>
      <c r="AR45" s="379"/>
      <c r="AS45" s="228"/>
      <c r="AT45" s="450">
        <f t="shared" ref="AT45:AT108" si="213">$BJ45</f>
        <v>5000</v>
      </c>
      <c r="AU45" s="718">
        <f t="shared" si="152"/>
        <v>316.1789823199656</v>
      </c>
      <c r="AV45" s="719">
        <f t="shared" ref="AV45:AV108" si="214">$CV45*7/365.2425</f>
        <v>10.061808250682766</v>
      </c>
      <c r="AW45" s="720">
        <f t="shared" ref="AW45:AW108" si="215">$DE45</f>
        <v>292.75070672224615</v>
      </c>
      <c r="AX45" s="721">
        <f t="shared" ref="AX45:AX108" si="216">$DM45</f>
        <v>10.061808250682766</v>
      </c>
      <c r="AY45" s="632">
        <f t="shared" ref="AY45:AY108" si="217">$DU45</f>
        <v>10.061808250682766</v>
      </c>
      <c r="AZ45" s="457">
        <f t="shared" ref="AZ45:AZ108" si="218">$EC45/2</f>
        <v>0</v>
      </c>
      <c r="BA45" s="457">
        <f t="shared" ref="BA45:BA108" si="219">$EG45</f>
        <v>0</v>
      </c>
      <c r="BB45" s="508">
        <f t="shared" si="153"/>
        <v>-6.7078721671218435</v>
      </c>
      <c r="BC45" s="509">
        <f t="shared" si="154"/>
        <v>-2.1081883953811507</v>
      </c>
      <c r="BD45" s="228"/>
      <c r="BE45" s="379"/>
      <c r="BF45" s="539"/>
      <c r="BG45" s="379"/>
      <c r="BH45" s="379"/>
      <c r="BI45" s="460"/>
      <c r="BJ45" s="464">
        <f>BJ44+5000</f>
        <v>5000</v>
      </c>
      <c r="BK45" s="465">
        <f t="shared" si="155"/>
        <v>525</v>
      </c>
      <c r="BL45" s="637">
        <f t="shared" si="156"/>
        <v>4475</v>
      </c>
      <c r="BM45" s="219"/>
      <c r="BN45" s="219"/>
      <c r="BO45" s="464">
        <f t="shared" ref="BO45:BO108" si="220">BJ45</f>
        <v>5000</v>
      </c>
      <c r="BP45" s="465">
        <f t="shared" si="157"/>
        <v>0</v>
      </c>
      <c r="BQ45" s="637">
        <f t="shared" ref="BQ45:BQ108" si="221">BJ45-BP45</f>
        <v>5000</v>
      </c>
      <c r="BR45" s="707">
        <f t="shared" si="158"/>
        <v>525</v>
      </c>
      <c r="BS45" s="298"/>
      <c r="BT45" s="379"/>
      <c r="BU45" s="298"/>
      <c r="BV45" s="464">
        <f>BV44+5000</f>
        <v>5000</v>
      </c>
      <c r="BW45" s="464">
        <f>BW44</f>
        <v>17622.42885</v>
      </c>
      <c r="BX45" s="637">
        <f t="shared" si="159"/>
        <v>22097.42885</v>
      </c>
      <c r="BY45" s="707">
        <f t="shared" si="160"/>
        <v>17622.42885</v>
      </c>
      <c r="BZ45" s="298"/>
      <c r="CA45" s="379"/>
      <c r="CB45" s="219"/>
      <c r="CC45" s="464">
        <f t="shared" si="131"/>
        <v>26302.132611940302</v>
      </c>
      <c r="CD45" s="464">
        <f t="shared" si="161"/>
        <v>31302.132611940302</v>
      </c>
      <c r="CE45" s="465">
        <f t="shared" si="162"/>
        <v>10329.7037619403</v>
      </c>
      <c r="CF45" s="637">
        <f>CD45-CE45</f>
        <v>20972.428850000004</v>
      </c>
      <c r="CG45" s="707">
        <f t="shared" si="163"/>
        <v>16497.428850000004</v>
      </c>
      <c r="CH45" s="298"/>
      <c r="CI45" s="465">
        <f t="shared" si="164"/>
        <v>1650</v>
      </c>
      <c r="CJ45" s="464">
        <f>BV45-CI45</f>
        <v>3350</v>
      </c>
      <c r="CK45" s="637">
        <f>CK44</f>
        <v>17622.42885</v>
      </c>
      <c r="CL45" s="637">
        <f t="shared" ref="CL45:CL108" si="222">CJ45+CK45</f>
        <v>20972.42885</v>
      </c>
      <c r="CM45" s="707">
        <f t="shared" si="165"/>
        <v>16497.42885</v>
      </c>
      <c r="CN45" s="298"/>
      <c r="CO45" s="379"/>
      <c r="CP45" s="539"/>
      <c r="CQ45" s="379"/>
      <c r="CR45" s="26"/>
      <c r="CS45" s="519">
        <f t="shared" ref="CS45:CS108" si="223">$BJ45</f>
        <v>5000</v>
      </c>
      <c r="CT45" s="520">
        <f>IF($BJ45&lt;=CU$6,SUM($BJ45*CT$6),IF($BJ45&lt;=CU$7,SUM($BJ45-CU$6)*CT$7+CV$6,IF($BJ45&lt;=CU$8,SUM($BJ45-CU$7)*CT$8+CV$7,IF($BJ45&lt;=CU$9,SUM($BJ45-CU$8)*CT$9+CV$8,IF($BJ45&lt;=CU$10,SUM($BJ45-CU$9)*CT$10+CV$9,IF($BJ45&gt;=CU35+1,SUM($BJ45-CU$10)*CT$11+CV$10))))))</f>
        <v>0</v>
      </c>
      <c r="CU45" s="521">
        <f t="shared" si="166"/>
        <v>5000</v>
      </c>
      <c r="CV45" s="522">
        <f t="shared" si="167"/>
        <v>525</v>
      </c>
      <c r="CW45" s="26"/>
      <c r="CX45" s="519">
        <f t="shared" ref="CX45:CX108" si="224">$BJ45</f>
        <v>5000</v>
      </c>
      <c r="CY45" s="520">
        <f>IF($BJ45&lt;=CZ$6,SUM($BJ45*CY$6),IF($BJ45&lt;=CZ$7,SUM($BJ45-CZ$6)*CY$7+DA$6,IF($BJ45&lt;=CZ$8,SUM($BJ45-CZ$7)*CY$8+DA$7,IF($BJ45&lt;=CZ$9,SUM($BJ45-CZ$8)*CY$9+DA$8,IF($BJ45&lt;=CZ$10,SUM($BJ45-CZ$9)*CY$10+DA$9,IF($BJ45&gt;=CZ35+1,SUM($BJ45-CZ$10)*CY$11+DA$10))))))</f>
        <v>1750</v>
      </c>
      <c r="CZ45" s="521">
        <f t="shared" si="168"/>
        <v>3250</v>
      </c>
      <c r="DA45" s="522">
        <f t="shared" si="169"/>
        <v>-1225</v>
      </c>
      <c r="DB45" s="521">
        <f t="shared" ref="DB45:DB108" si="225">DB44</f>
        <v>16500</v>
      </c>
      <c r="DC45" s="521">
        <f t="shared" si="170"/>
        <v>19750</v>
      </c>
      <c r="DD45" s="522">
        <f>DC45-$BL45</f>
        <v>15275</v>
      </c>
      <c r="DE45" s="533">
        <f t="shared" ref="DE45:DE108" si="226">DD45*7/365.2425</f>
        <v>292.75070672224615</v>
      </c>
      <c r="DF45" s="26"/>
      <c r="DG45" s="379"/>
      <c r="DH45" s="480"/>
      <c r="DI45" s="519">
        <f t="shared" ref="DI45:DI108" si="227">$BJ45</f>
        <v>5000</v>
      </c>
      <c r="DJ45" s="520">
        <f>IF($BJ45&lt;=DK$6,SUM($BJ45*DJ$6),IF($BJ45&lt;=DK$7,SUM($BJ45-DK$6)*DJ$7+DL$6,IF($BJ45&lt;=DK$8,SUM($BJ45-DK$7)*DJ$8+DL$7,IF($BJ45&lt;=DK$9,SUM($BJ45-DK$8)*DJ$9+DL$8,IF($BJ45&lt;=DK$10,SUM($BJ45-DK$9)*DJ$10+DL$9,IF($BJ45&gt;=DK35+1,SUM($BJ45-DK$10)*DJ$11+DL$10))))))</f>
        <v>0</v>
      </c>
      <c r="DK45" s="529">
        <f t="shared" si="171"/>
        <v>5000</v>
      </c>
      <c r="DL45" s="522">
        <f t="shared" si="172"/>
        <v>525</v>
      </c>
      <c r="DM45" s="531">
        <f t="shared" si="173"/>
        <v>10.061808250682766</v>
      </c>
      <c r="DN45" s="480"/>
      <c r="DO45" s="379"/>
      <c r="DP45" s="484"/>
      <c r="DQ45" s="519">
        <f t="shared" ref="DQ45:DQ108" si="228">$BJ45</f>
        <v>5000</v>
      </c>
      <c r="DR45" s="708">
        <f t="shared" si="174"/>
        <v>0</v>
      </c>
      <c r="DS45" s="529">
        <f t="shared" si="175"/>
        <v>5000</v>
      </c>
      <c r="DT45" s="522">
        <f t="shared" si="176"/>
        <v>525</v>
      </c>
      <c r="DU45" s="531">
        <f t="shared" si="177"/>
        <v>10.061808250682766</v>
      </c>
      <c r="DV45" s="484"/>
      <c r="DW45" s="379"/>
      <c r="DX45" s="486"/>
      <c r="DY45" s="464">
        <f>$BJ45</f>
        <v>5000</v>
      </c>
      <c r="DZ45" s="708">
        <f t="shared" si="178"/>
        <v>525</v>
      </c>
      <c r="EA45" s="529">
        <f>$BJ45-DZ45</f>
        <v>4475</v>
      </c>
      <c r="EB45" s="530">
        <f>EA45-$BL45</f>
        <v>0</v>
      </c>
      <c r="EC45" s="533">
        <f>EB45*14/365.2425</f>
        <v>0</v>
      </c>
      <c r="ED45" s="464">
        <f t="shared" ref="ED45:ED76" si="229">EE45-EB45</f>
        <v>0</v>
      </c>
      <c r="EE45" s="524">
        <f t="shared" si="179"/>
        <v>0</v>
      </c>
      <c r="EF45" s="531">
        <f>EE45*14/365.2425</f>
        <v>0</v>
      </c>
      <c r="EG45" s="531">
        <f>EF45/2</f>
        <v>0</v>
      </c>
      <c r="EH45" s="486"/>
      <c r="EI45" s="379"/>
      <c r="EJ45" s="686"/>
      <c r="EK45" s="519">
        <f t="shared" ref="EK45:EK108" si="230">$BJ45</f>
        <v>5000</v>
      </c>
      <c r="EL45" s="708">
        <f t="shared" si="181"/>
        <v>875</v>
      </c>
      <c r="EM45" s="529">
        <f t="shared" si="182"/>
        <v>4125</v>
      </c>
      <c r="EN45" s="523">
        <f t="shared" si="183"/>
        <v>-350</v>
      </c>
      <c r="EO45" s="616">
        <f t="shared" si="184"/>
        <v>-6.7078721671218435</v>
      </c>
      <c r="EP45" s="641">
        <f t="shared" si="185"/>
        <v>240</v>
      </c>
      <c r="EQ45" s="617">
        <f t="shared" si="186"/>
        <v>-110</v>
      </c>
      <c r="ER45" s="537">
        <f t="shared" si="187"/>
        <v>-2.1081883953811507</v>
      </c>
      <c r="ES45" s="686"/>
      <c r="ET45" s="379"/>
      <c r="EU45" s="686"/>
      <c r="EV45" s="519">
        <f t="shared" ref="EV45:EV108" si="231">$BJ45</f>
        <v>5000</v>
      </c>
      <c r="EW45" s="708">
        <f t="shared" si="188"/>
        <v>875</v>
      </c>
      <c r="EX45" s="529">
        <f t="shared" si="189"/>
        <v>4125</v>
      </c>
      <c r="EY45" s="617">
        <f t="shared" si="190"/>
        <v>-350</v>
      </c>
      <c r="EZ45" s="616">
        <f t="shared" si="191"/>
        <v>-6.7078721671218435</v>
      </c>
      <c r="FA45" s="641">
        <f t="shared" si="192"/>
        <v>240</v>
      </c>
      <c r="FB45" s="617">
        <f t="shared" si="193"/>
        <v>-110</v>
      </c>
      <c r="FC45" s="537">
        <f t="shared" si="194"/>
        <v>-2.1081883953811507</v>
      </c>
      <c r="FD45" s="686"/>
      <c r="FE45" s="379"/>
      <c r="FF45" s="686"/>
      <c r="FG45" s="519">
        <f t="shared" ref="FG45:FG108" si="232">$BJ45</f>
        <v>5000</v>
      </c>
      <c r="FH45" s="708">
        <f t="shared" si="195"/>
        <v>875</v>
      </c>
      <c r="FI45" s="529">
        <f t="shared" si="196"/>
        <v>4125</v>
      </c>
      <c r="FJ45" s="617">
        <f t="shared" si="197"/>
        <v>-350</v>
      </c>
      <c r="FK45" s="616">
        <f t="shared" si="198"/>
        <v>-6.7078721671218435</v>
      </c>
      <c r="FL45" s="641">
        <f t="shared" si="199"/>
        <v>240</v>
      </c>
      <c r="FM45" s="617">
        <f t="shared" si="200"/>
        <v>-110</v>
      </c>
      <c r="FN45" s="537">
        <f t="shared" si="201"/>
        <v>-2.1081883953811507</v>
      </c>
      <c r="FO45" s="686"/>
      <c r="FP45" s="379"/>
      <c r="FQ45" s="686"/>
      <c r="FR45" s="519">
        <f t="shared" ref="FR45:FR108" si="233">$BJ45</f>
        <v>5000</v>
      </c>
      <c r="FS45" s="708">
        <f t="shared" si="202"/>
        <v>875</v>
      </c>
      <c r="FT45" s="529">
        <f t="shared" si="203"/>
        <v>4125</v>
      </c>
      <c r="FU45" s="617">
        <f t="shared" si="204"/>
        <v>-350</v>
      </c>
      <c r="FV45" s="616">
        <f t="shared" si="205"/>
        <v>-6.7078721671218435</v>
      </c>
      <c r="FW45" s="641">
        <f t="shared" si="206"/>
        <v>240</v>
      </c>
      <c r="FX45" s="617">
        <f t="shared" si="207"/>
        <v>-110</v>
      </c>
      <c r="FY45" s="537">
        <f t="shared" si="208"/>
        <v>-2.1081883953811507</v>
      </c>
      <c r="FZ45" s="686"/>
      <c r="GA45" s="379"/>
      <c r="GB45" s="379"/>
      <c r="GC45" s="17"/>
      <c r="GD45" s="17"/>
      <c r="GE45" s="379"/>
      <c r="GF45" s="379"/>
      <c r="GG45" s="379"/>
    </row>
    <row r="46" spans="1:189" s="1" customFormat="1" x14ac:dyDescent="0.25">
      <c r="A46" s="379"/>
      <c r="B46" s="406"/>
      <c r="C46" s="17"/>
      <c r="D46" s="17"/>
      <c r="E46" s="17"/>
      <c r="F46" s="17"/>
      <c r="G46" s="17"/>
      <c r="H46" s="379"/>
      <c r="I46" s="539"/>
      <c r="J46" s="379"/>
      <c r="K46" s="228"/>
      <c r="L46" s="452" t="s">
        <v>94</v>
      </c>
      <c r="M46" s="452">
        <f>M47/40</f>
        <v>7.9057064826793155</v>
      </c>
      <c r="N46" s="438"/>
      <c r="O46" s="722">
        <f>O47/40</f>
        <v>33.539360835609216</v>
      </c>
      <c r="P46" s="228"/>
      <c r="Q46" s="379"/>
      <c r="R46" s="539"/>
      <c r="S46" s="379"/>
      <c r="T46" s="228"/>
      <c r="U46" s="450">
        <f t="shared" ref="U46:U109" si="234">$BJ46</f>
        <v>10000</v>
      </c>
      <c r="V46" s="712">
        <f t="shared" ref="V46:V109" si="235">$CG46</f>
        <v>15372.428850000004</v>
      </c>
      <c r="W46" s="697">
        <f t="shared" ref="W46:W109" si="236">$CV46</f>
        <v>1050</v>
      </c>
      <c r="X46" s="697">
        <f t="shared" ref="X46:X109" si="237">$DD46</f>
        <v>14050</v>
      </c>
      <c r="Y46" s="698">
        <f t="shared" ref="Y46:Y109" si="238">$DL46</f>
        <v>1050</v>
      </c>
      <c r="Z46" s="629">
        <f t="shared" ref="Z46:Z109" si="239">$DT46</f>
        <v>1050</v>
      </c>
      <c r="AA46" s="439">
        <f t="shared" ref="AA46:AA109" si="240">$EB46</f>
        <v>0</v>
      </c>
      <c r="AB46" s="713">
        <f t="shared" ref="AB46:AB109" si="241">$EE46</f>
        <v>0</v>
      </c>
      <c r="AC46" s="714">
        <f t="shared" si="145"/>
        <v>-700</v>
      </c>
      <c r="AD46" s="509">
        <f t="shared" si="146"/>
        <v>-60</v>
      </c>
      <c r="AE46" s="228"/>
      <c r="AF46" s="379"/>
      <c r="AG46" s="228"/>
      <c r="AH46" s="715">
        <f t="shared" si="147"/>
        <v>171.75898156424586</v>
      </c>
      <c r="AI46" s="716">
        <f t="shared" si="209"/>
        <v>11.731843575418994</v>
      </c>
      <c r="AJ46" s="716">
        <f t="shared" si="148"/>
        <v>156.9832402234637</v>
      </c>
      <c r="AK46" s="454">
        <f t="shared" si="210"/>
        <v>11.731843575418994</v>
      </c>
      <c r="AL46" s="632">
        <f t="shared" si="211"/>
        <v>11.731843575418994</v>
      </c>
      <c r="AM46" s="457">
        <f t="shared" si="212"/>
        <v>0</v>
      </c>
      <c r="AN46" s="717">
        <f t="shared" si="149"/>
        <v>0</v>
      </c>
      <c r="AO46" s="633">
        <f t="shared" si="150"/>
        <v>-7.8212290502793298</v>
      </c>
      <c r="AP46" s="634">
        <f t="shared" si="151"/>
        <v>-0.67039106145251393</v>
      </c>
      <c r="AQ46" s="228"/>
      <c r="AR46" s="379"/>
      <c r="AS46" s="228"/>
      <c r="AT46" s="450">
        <f t="shared" si="213"/>
        <v>10000</v>
      </c>
      <c r="AU46" s="718">
        <f t="shared" si="152"/>
        <v>294.61796463993107</v>
      </c>
      <c r="AV46" s="719">
        <f t="shared" si="214"/>
        <v>20.123616501365532</v>
      </c>
      <c r="AW46" s="720">
        <f t="shared" si="215"/>
        <v>269.27315413731969</v>
      </c>
      <c r="AX46" s="721">
        <f t="shared" si="216"/>
        <v>20.123616501365532</v>
      </c>
      <c r="AY46" s="632">
        <f t="shared" si="217"/>
        <v>20.123616501365532</v>
      </c>
      <c r="AZ46" s="457">
        <f t="shared" si="218"/>
        <v>0</v>
      </c>
      <c r="BA46" s="457">
        <f t="shared" si="219"/>
        <v>0</v>
      </c>
      <c r="BB46" s="508">
        <f t="shared" si="153"/>
        <v>-13.415744334243687</v>
      </c>
      <c r="BC46" s="509">
        <f t="shared" si="154"/>
        <v>-1.1499209429351731</v>
      </c>
      <c r="BD46" s="228"/>
      <c r="BE46" s="379"/>
      <c r="BF46" s="539"/>
      <c r="BG46" s="379"/>
      <c r="BH46" s="379"/>
      <c r="BI46" s="460"/>
      <c r="BJ46" s="464">
        <f t="shared" ref="BJ46:BJ109" si="242">BJ45+5000</f>
        <v>10000</v>
      </c>
      <c r="BK46" s="465">
        <f t="shared" si="155"/>
        <v>1050</v>
      </c>
      <c r="BL46" s="637">
        <f t="shared" si="156"/>
        <v>8950</v>
      </c>
      <c r="BM46" s="219"/>
      <c r="BN46" s="219"/>
      <c r="BO46" s="464">
        <f t="shared" si="220"/>
        <v>10000</v>
      </c>
      <c r="BP46" s="465">
        <f t="shared" si="157"/>
        <v>0</v>
      </c>
      <c r="BQ46" s="637">
        <f t="shared" si="221"/>
        <v>10000</v>
      </c>
      <c r="BR46" s="707">
        <f t="shared" si="158"/>
        <v>1050</v>
      </c>
      <c r="BS46" s="298"/>
      <c r="BT46" s="379"/>
      <c r="BU46" s="298"/>
      <c r="BV46" s="464">
        <f t="shared" ref="BV46:BV109" si="243">BV45+5000</f>
        <v>10000</v>
      </c>
      <c r="BW46" s="464">
        <f t="shared" ref="BW46:BW109" si="244">BW45</f>
        <v>17622.42885</v>
      </c>
      <c r="BX46" s="637">
        <f t="shared" si="159"/>
        <v>26572.42885</v>
      </c>
      <c r="BY46" s="707">
        <f t="shared" si="160"/>
        <v>17622.42885</v>
      </c>
      <c r="BZ46" s="298"/>
      <c r="CA46" s="379"/>
      <c r="CB46" s="219"/>
      <c r="CC46" s="464">
        <f t="shared" si="131"/>
        <v>26302.132611940302</v>
      </c>
      <c r="CD46" s="464">
        <f t="shared" si="161"/>
        <v>36302.132611940302</v>
      </c>
      <c r="CE46" s="465">
        <f t="shared" si="162"/>
        <v>11979.7037619403</v>
      </c>
      <c r="CF46" s="637">
        <f t="shared" ref="CF46:CF109" si="245">CD46-CE46</f>
        <v>24322.428850000004</v>
      </c>
      <c r="CG46" s="707">
        <f t="shared" si="163"/>
        <v>15372.428850000004</v>
      </c>
      <c r="CH46" s="298"/>
      <c r="CI46" s="465">
        <f t="shared" si="164"/>
        <v>3300</v>
      </c>
      <c r="CJ46" s="464">
        <f t="shared" ref="CJ46:CJ109" si="246">BV46-CI46</f>
        <v>6700</v>
      </c>
      <c r="CK46" s="637">
        <f t="shared" ref="CK46:CK109" si="247">CK45</f>
        <v>17622.42885</v>
      </c>
      <c r="CL46" s="637">
        <f t="shared" si="222"/>
        <v>24322.42885</v>
      </c>
      <c r="CM46" s="707">
        <f t="shared" si="165"/>
        <v>15372.42885</v>
      </c>
      <c r="CN46" s="298"/>
      <c r="CO46" s="379"/>
      <c r="CP46" s="539"/>
      <c r="CQ46" s="379"/>
      <c r="CR46" s="26"/>
      <c r="CS46" s="519">
        <f t="shared" si="223"/>
        <v>10000</v>
      </c>
      <c r="CT46" s="520">
        <f>IF($BJ46&lt;=CU$6,SUM($BJ46*CT$6),IF($BJ46&lt;=CU$7,SUM($BJ46-CU$6)*CT$7+CV$6,IF($BJ46&lt;=CU$8,SUM($BJ46-CU$7)*CT$8+CV$7,IF($BJ46&lt;=CU$9,SUM($BJ46-CU$8)*CT$9+CV$8,IF($BJ46&lt;=CU$10,SUM($BJ46-CU$9)*CT$10+CV$9,IF($BJ46&gt;=CU36+1,SUM($BJ46-CU$10)*CT$11+CV$10))))))</f>
        <v>0</v>
      </c>
      <c r="CU46" s="521">
        <f t="shared" si="166"/>
        <v>10000</v>
      </c>
      <c r="CV46" s="522">
        <f t="shared" si="167"/>
        <v>1050</v>
      </c>
      <c r="CW46" s="26"/>
      <c r="CX46" s="519">
        <f t="shared" si="224"/>
        <v>10000</v>
      </c>
      <c r="CY46" s="520">
        <f>IF($BJ46&lt;=CZ$6,SUM($BJ46*CY$6),IF($BJ46&lt;=CZ$7,SUM($BJ46-CZ$6)*CY$7+DA$6,IF($BJ46&lt;=CZ$8,SUM($BJ46-CZ$7)*CY$8+DA$7,IF($BJ46&lt;=CZ$9,SUM($BJ46-CZ$8)*CY$9+DA$8,IF($BJ46&lt;=CZ$10,SUM($BJ46-CZ$9)*CY$10+DA$9,IF($BJ46&gt;=CZ36+1,SUM($BJ46-CZ$10)*CY$11+DA$10))))))</f>
        <v>3500</v>
      </c>
      <c r="CZ46" s="521">
        <f t="shared" si="168"/>
        <v>6500</v>
      </c>
      <c r="DA46" s="522">
        <f t="shared" si="169"/>
        <v>-2450</v>
      </c>
      <c r="DB46" s="521">
        <f t="shared" si="225"/>
        <v>16500</v>
      </c>
      <c r="DC46" s="521">
        <f t="shared" si="170"/>
        <v>23000</v>
      </c>
      <c r="DD46" s="522">
        <f t="shared" ref="DD46:DD109" si="248">DC46-$BL46</f>
        <v>14050</v>
      </c>
      <c r="DE46" s="533">
        <f t="shared" si="226"/>
        <v>269.27315413731969</v>
      </c>
      <c r="DF46" s="26"/>
      <c r="DG46" s="379"/>
      <c r="DH46" s="480"/>
      <c r="DI46" s="519">
        <f t="shared" si="227"/>
        <v>10000</v>
      </c>
      <c r="DJ46" s="520">
        <f>IF($BJ46&lt;=DK$6,SUM($BJ46*DJ$6),IF($BJ46&lt;=DK$7,SUM($BJ46-DK$6)*DJ$7+DL$6,IF($BJ46&lt;=DK$8,SUM($BJ46-DK$7)*DJ$8+DL$7,IF($BJ46&lt;=DK$9,SUM($BJ46-DK$8)*DJ$9+DL$8,IF($BJ46&lt;=DK$10,SUM($BJ46-DK$9)*DJ$10+DL$9,IF($BJ46&gt;=DK36+1,SUM($BJ46-DK$10)*DJ$11+DL$10))))))</f>
        <v>0</v>
      </c>
      <c r="DK46" s="529">
        <f t="shared" si="171"/>
        <v>10000</v>
      </c>
      <c r="DL46" s="522">
        <f t="shared" si="172"/>
        <v>1050</v>
      </c>
      <c r="DM46" s="531">
        <f t="shared" si="173"/>
        <v>20.123616501365532</v>
      </c>
      <c r="DN46" s="480"/>
      <c r="DO46" s="379"/>
      <c r="DP46" s="484"/>
      <c r="DQ46" s="519">
        <f t="shared" si="228"/>
        <v>10000</v>
      </c>
      <c r="DR46" s="708">
        <f t="shared" si="174"/>
        <v>0</v>
      </c>
      <c r="DS46" s="529">
        <f t="shared" si="175"/>
        <v>10000</v>
      </c>
      <c r="DT46" s="522">
        <f t="shared" si="176"/>
        <v>1050</v>
      </c>
      <c r="DU46" s="531">
        <f t="shared" si="177"/>
        <v>20.123616501365532</v>
      </c>
      <c r="DV46" s="484"/>
      <c r="DW46" s="379"/>
      <c r="DX46" s="486"/>
      <c r="DY46" s="464">
        <f t="shared" ref="DY46:DY109" si="249">$BJ46</f>
        <v>10000</v>
      </c>
      <c r="DZ46" s="708">
        <f t="shared" si="178"/>
        <v>1050</v>
      </c>
      <c r="EA46" s="529">
        <f t="shared" ref="EA46:EA109" si="250">$BJ46-DZ46</f>
        <v>8950</v>
      </c>
      <c r="EB46" s="530">
        <f t="shared" ref="EB46:EB109" si="251">EA46-$BL46</f>
        <v>0</v>
      </c>
      <c r="EC46" s="533">
        <f t="shared" ref="EC46:EC109" si="252">EB46*14/365.2425</f>
        <v>0</v>
      </c>
      <c r="ED46" s="464">
        <f t="shared" si="229"/>
        <v>0</v>
      </c>
      <c r="EE46" s="524">
        <f t="shared" si="179"/>
        <v>0</v>
      </c>
      <c r="EF46" s="531">
        <f t="shared" ref="EF46:EF109" si="253">EE46*14/365.2425</f>
        <v>0</v>
      </c>
      <c r="EG46" s="531">
        <f t="shared" ref="EG46:EG109" si="254">EF46/2</f>
        <v>0</v>
      </c>
      <c r="EH46" s="486"/>
      <c r="EI46" s="379"/>
      <c r="EJ46" s="686"/>
      <c r="EK46" s="519">
        <f t="shared" si="230"/>
        <v>10000</v>
      </c>
      <c r="EL46" s="708">
        <f t="shared" si="181"/>
        <v>1750</v>
      </c>
      <c r="EM46" s="529">
        <f t="shared" si="182"/>
        <v>8250</v>
      </c>
      <c r="EN46" s="523">
        <f t="shared" si="183"/>
        <v>-700</v>
      </c>
      <c r="EO46" s="616">
        <f t="shared" si="184"/>
        <v>-13.415744334243687</v>
      </c>
      <c r="EP46" s="641">
        <f t="shared" si="185"/>
        <v>640</v>
      </c>
      <c r="EQ46" s="617">
        <f t="shared" si="186"/>
        <v>-60</v>
      </c>
      <c r="ER46" s="537">
        <f t="shared" si="187"/>
        <v>-1.1499209429351731</v>
      </c>
      <c r="ES46" s="686"/>
      <c r="ET46" s="379"/>
      <c r="EU46" s="686"/>
      <c r="EV46" s="519">
        <f t="shared" si="231"/>
        <v>10000</v>
      </c>
      <c r="EW46" s="708">
        <f t="shared" si="188"/>
        <v>1750</v>
      </c>
      <c r="EX46" s="529">
        <f t="shared" si="189"/>
        <v>8250</v>
      </c>
      <c r="EY46" s="617">
        <f t="shared" si="190"/>
        <v>-700</v>
      </c>
      <c r="EZ46" s="616">
        <f t="shared" si="191"/>
        <v>-13.415744334243687</v>
      </c>
      <c r="FA46" s="641">
        <f t="shared" si="192"/>
        <v>640</v>
      </c>
      <c r="FB46" s="617">
        <f t="shared" si="193"/>
        <v>-60</v>
      </c>
      <c r="FC46" s="537">
        <f t="shared" si="194"/>
        <v>-1.1499209429351731</v>
      </c>
      <c r="FD46" s="686"/>
      <c r="FE46" s="379"/>
      <c r="FF46" s="686"/>
      <c r="FG46" s="519">
        <f t="shared" si="232"/>
        <v>10000</v>
      </c>
      <c r="FH46" s="708">
        <f t="shared" si="195"/>
        <v>1750</v>
      </c>
      <c r="FI46" s="529">
        <f t="shared" si="196"/>
        <v>8250</v>
      </c>
      <c r="FJ46" s="617">
        <f t="shared" si="197"/>
        <v>-700</v>
      </c>
      <c r="FK46" s="616">
        <f t="shared" si="198"/>
        <v>-13.415744334243687</v>
      </c>
      <c r="FL46" s="641">
        <f t="shared" si="199"/>
        <v>640</v>
      </c>
      <c r="FM46" s="617">
        <f t="shared" si="200"/>
        <v>-60</v>
      </c>
      <c r="FN46" s="537">
        <f t="shared" si="201"/>
        <v>-1.1499209429351731</v>
      </c>
      <c r="FO46" s="686"/>
      <c r="FP46" s="379"/>
      <c r="FQ46" s="686"/>
      <c r="FR46" s="519">
        <f t="shared" si="233"/>
        <v>10000</v>
      </c>
      <c r="FS46" s="708">
        <f t="shared" si="202"/>
        <v>1750</v>
      </c>
      <c r="FT46" s="529">
        <f t="shared" si="203"/>
        <v>8250</v>
      </c>
      <c r="FU46" s="617">
        <f t="shared" si="204"/>
        <v>-700</v>
      </c>
      <c r="FV46" s="616">
        <f t="shared" si="205"/>
        <v>-13.415744334243687</v>
      </c>
      <c r="FW46" s="641">
        <f t="shared" si="206"/>
        <v>640</v>
      </c>
      <c r="FX46" s="617">
        <f t="shared" si="207"/>
        <v>-60</v>
      </c>
      <c r="FY46" s="537">
        <f t="shared" si="208"/>
        <v>-1.1499209429351731</v>
      </c>
      <c r="FZ46" s="686"/>
      <c r="GA46" s="379"/>
      <c r="GB46" s="379"/>
      <c r="GC46" s="406"/>
      <c r="GD46" s="406"/>
      <c r="GE46" s="379"/>
      <c r="GF46" s="379"/>
      <c r="GG46" s="379"/>
    </row>
    <row r="47" spans="1:189" s="1" customFormat="1" x14ac:dyDescent="0.25">
      <c r="A47" s="379"/>
      <c r="B47" s="379"/>
      <c r="C47" s="406"/>
      <c r="D47" s="406"/>
      <c r="E47" s="406"/>
      <c r="F47" s="406"/>
      <c r="G47" s="406"/>
      <c r="H47" s="379"/>
      <c r="I47" s="539"/>
      <c r="J47" s="379"/>
      <c r="K47" s="228"/>
      <c r="L47" s="452" t="s">
        <v>95</v>
      </c>
      <c r="M47" s="452">
        <f>M49*7/365.2425</f>
        <v>316.22825930717261</v>
      </c>
      <c r="N47" s="438"/>
      <c r="O47" s="722">
        <f>O49*7/365.2425</f>
        <v>1341.5744334243686</v>
      </c>
      <c r="P47" s="228"/>
      <c r="Q47" s="379"/>
      <c r="R47" s="539"/>
      <c r="S47" s="379"/>
      <c r="T47" s="228"/>
      <c r="U47" s="450">
        <f t="shared" si="234"/>
        <v>15000</v>
      </c>
      <c r="V47" s="712">
        <f t="shared" si="235"/>
        <v>14317.428850000004</v>
      </c>
      <c r="W47" s="697">
        <f t="shared" si="236"/>
        <v>1645</v>
      </c>
      <c r="X47" s="697">
        <f t="shared" si="237"/>
        <v>12895</v>
      </c>
      <c r="Y47" s="698">
        <f t="shared" si="238"/>
        <v>1645</v>
      </c>
      <c r="Z47" s="629">
        <f t="shared" si="239"/>
        <v>795</v>
      </c>
      <c r="AA47" s="439">
        <f t="shared" si="240"/>
        <v>70</v>
      </c>
      <c r="AB47" s="713">
        <f t="shared" si="241"/>
        <v>70</v>
      </c>
      <c r="AC47" s="714">
        <f t="shared" si="145"/>
        <v>-980</v>
      </c>
      <c r="AD47" s="509">
        <f t="shared" si="146"/>
        <v>-180</v>
      </c>
      <c r="AE47" s="228"/>
      <c r="AF47" s="379"/>
      <c r="AG47" s="228"/>
      <c r="AH47" s="715">
        <f t="shared" si="147"/>
        <v>107.20650580307004</v>
      </c>
      <c r="AI47" s="716">
        <f t="shared" si="209"/>
        <v>12.317484088356421</v>
      </c>
      <c r="AJ47" s="716">
        <f t="shared" si="148"/>
        <v>96.55559715462374</v>
      </c>
      <c r="AK47" s="454">
        <f t="shared" si="210"/>
        <v>12.317484088356421</v>
      </c>
      <c r="AL47" s="632">
        <f t="shared" si="211"/>
        <v>5.9528266566828902</v>
      </c>
      <c r="AM47" s="457">
        <f t="shared" si="212"/>
        <v>0.52414825907899665</v>
      </c>
      <c r="AN47" s="717">
        <f t="shared" si="149"/>
        <v>0.52414825907899665</v>
      </c>
      <c r="AO47" s="633">
        <f t="shared" si="150"/>
        <v>-7.3380756271059528</v>
      </c>
      <c r="AP47" s="634">
        <f t="shared" si="151"/>
        <v>-1.347809809060277</v>
      </c>
      <c r="AQ47" s="228"/>
      <c r="AR47" s="379"/>
      <c r="AS47" s="228"/>
      <c r="AT47" s="450">
        <f t="shared" si="213"/>
        <v>15000</v>
      </c>
      <c r="AU47" s="718">
        <f t="shared" si="152"/>
        <v>274.39852139332095</v>
      </c>
      <c r="AV47" s="719">
        <f t="shared" si="214"/>
        <v>31.526999185472665</v>
      </c>
      <c r="AW47" s="720">
        <f t="shared" si="215"/>
        <v>247.13717598581763</v>
      </c>
      <c r="AX47" s="721">
        <f t="shared" si="216"/>
        <v>31.526999185472665</v>
      </c>
      <c r="AY47" s="632">
        <f t="shared" si="217"/>
        <v>15.236452493891045</v>
      </c>
      <c r="AZ47" s="457">
        <f t="shared" si="218"/>
        <v>1.3415744334243687</v>
      </c>
      <c r="BA47" s="457">
        <f t="shared" si="219"/>
        <v>1.3415744334243687</v>
      </c>
      <c r="BB47" s="508">
        <f t="shared" si="153"/>
        <v>-18.782042067941163</v>
      </c>
      <c r="BC47" s="509">
        <f t="shared" si="154"/>
        <v>-3.4497628288055195</v>
      </c>
      <c r="BD47" s="228"/>
      <c r="BE47" s="379"/>
      <c r="BF47" s="539"/>
      <c r="BG47" s="379"/>
      <c r="BH47" s="379"/>
      <c r="BI47" s="460"/>
      <c r="BJ47" s="464">
        <f t="shared" si="242"/>
        <v>15000</v>
      </c>
      <c r="BK47" s="465">
        <f t="shared" si="155"/>
        <v>1645</v>
      </c>
      <c r="BL47" s="637">
        <f t="shared" si="156"/>
        <v>13355</v>
      </c>
      <c r="BM47" s="219"/>
      <c r="BN47" s="219"/>
      <c r="BO47" s="464">
        <f t="shared" si="220"/>
        <v>15000</v>
      </c>
      <c r="BP47" s="465">
        <f t="shared" si="157"/>
        <v>0</v>
      </c>
      <c r="BQ47" s="637">
        <f t="shared" si="221"/>
        <v>15000</v>
      </c>
      <c r="BR47" s="707">
        <f t="shared" si="158"/>
        <v>1645</v>
      </c>
      <c r="BS47" s="298"/>
      <c r="BT47" s="379"/>
      <c r="BU47" s="298"/>
      <c r="BV47" s="464">
        <f t="shared" si="243"/>
        <v>15000</v>
      </c>
      <c r="BW47" s="464">
        <f t="shared" si="244"/>
        <v>17622.42885</v>
      </c>
      <c r="BX47" s="637">
        <f t="shared" si="159"/>
        <v>30977.42885</v>
      </c>
      <c r="BY47" s="707">
        <f t="shared" si="160"/>
        <v>17622.42885</v>
      </c>
      <c r="BZ47" s="298"/>
      <c r="CA47" s="379"/>
      <c r="CB47" s="219"/>
      <c r="CC47" s="464">
        <f t="shared" si="131"/>
        <v>26302.132611940302</v>
      </c>
      <c r="CD47" s="464">
        <f t="shared" si="161"/>
        <v>41302.132611940302</v>
      </c>
      <c r="CE47" s="465">
        <f t="shared" si="162"/>
        <v>13629.7037619403</v>
      </c>
      <c r="CF47" s="637">
        <f t="shared" si="245"/>
        <v>27672.428850000004</v>
      </c>
      <c r="CG47" s="707">
        <f t="shared" si="163"/>
        <v>14317.428850000004</v>
      </c>
      <c r="CH47" s="298"/>
      <c r="CI47" s="465">
        <f t="shared" si="164"/>
        <v>4950</v>
      </c>
      <c r="CJ47" s="464">
        <f t="shared" si="246"/>
        <v>10050</v>
      </c>
      <c r="CK47" s="637">
        <f t="shared" si="247"/>
        <v>17622.42885</v>
      </c>
      <c r="CL47" s="637">
        <f t="shared" si="222"/>
        <v>27672.42885</v>
      </c>
      <c r="CM47" s="707">
        <f t="shared" si="165"/>
        <v>14317.42885</v>
      </c>
      <c r="CN47" s="298"/>
      <c r="CO47" s="379"/>
      <c r="CP47" s="539"/>
      <c r="CQ47" s="379"/>
      <c r="CR47" s="26"/>
      <c r="CS47" s="519">
        <f t="shared" si="223"/>
        <v>15000</v>
      </c>
      <c r="CT47" s="520">
        <f>IF($BJ47&lt;=CU$6,SUM($BJ47*CT$6),IF($BJ47&lt;=CU$7,SUM($BJ47-CU$6)*CT$7+CV$6,IF($BJ47&lt;=CU$8,SUM($BJ47-CU$7)*CT$8+CV$7,IF($BJ47&lt;=CU$9,SUM($BJ47-CU$8)*CT$9+CV$8,IF($BJ47&lt;=CU$10,SUM($BJ47-CU$9)*CT$10+CV$9,IF($BJ47&gt;=CU38+1,SUM($BJ47-CU$10)*CT$11+CV$10))))))</f>
        <v>0</v>
      </c>
      <c r="CU47" s="521">
        <f t="shared" si="166"/>
        <v>15000</v>
      </c>
      <c r="CV47" s="522">
        <f t="shared" si="167"/>
        <v>1645</v>
      </c>
      <c r="CW47" s="26"/>
      <c r="CX47" s="519">
        <f t="shared" si="224"/>
        <v>15000</v>
      </c>
      <c r="CY47" s="520">
        <f>IF($BJ47&lt;=CZ$6,SUM($BJ47*CY$6),IF($BJ47&lt;=CZ$7,SUM($BJ47-CZ$6)*CY$7+DA$6,IF($BJ47&lt;=CZ$8,SUM($BJ47-CZ$7)*CY$8+DA$7,IF($BJ47&lt;=CZ$9,SUM($BJ47-CZ$8)*CY$9+DA$8,IF($BJ47&lt;=CZ$10,SUM($BJ47-CZ$9)*CY$10+DA$9,IF($BJ47&gt;=CZ38+1,SUM($BJ47-CZ$10)*CY$11+DA$10))))))</f>
        <v>5250</v>
      </c>
      <c r="CZ47" s="521">
        <f t="shared" si="168"/>
        <v>9750</v>
      </c>
      <c r="DA47" s="522">
        <f t="shared" si="169"/>
        <v>-3605</v>
      </c>
      <c r="DB47" s="521">
        <f t="shared" si="225"/>
        <v>16500</v>
      </c>
      <c r="DC47" s="521">
        <f t="shared" si="170"/>
        <v>26250</v>
      </c>
      <c r="DD47" s="522">
        <f t="shared" si="248"/>
        <v>12895</v>
      </c>
      <c r="DE47" s="533">
        <f t="shared" si="226"/>
        <v>247.13717598581763</v>
      </c>
      <c r="DF47" s="26"/>
      <c r="DG47" s="379"/>
      <c r="DH47" s="480"/>
      <c r="DI47" s="519">
        <f t="shared" si="227"/>
        <v>15000</v>
      </c>
      <c r="DJ47" s="520">
        <f>IF($BJ47&lt;=DK$6,SUM($BJ47*DJ$6),IF($BJ47&lt;=DK$7,SUM($BJ47-DK$6)*DJ$7+DL$6,IF($BJ47&lt;=DK$8,SUM($BJ47-DK$7)*DJ$8+DL$7,IF($BJ47&lt;=DK$9,SUM($BJ47-DK$8)*DJ$9+DL$8,IF($BJ47&lt;=DK$10,SUM($BJ47-DK$9)*DJ$10+DL$9,IF($BJ47&gt;=DK38+1,SUM($BJ47-DK$10)*DJ$11+DL$10))))))</f>
        <v>0</v>
      </c>
      <c r="DK47" s="529">
        <f t="shared" si="171"/>
        <v>15000</v>
      </c>
      <c r="DL47" s="522">
        <f t="shared" si="172"/>
        <v>1645</v>
      </c>
      <c r="DM47" s="531">
        <f t="shared" si="173"/>
        <v>31.526999185472665</v>
      </c>
      <c r="DN47" s="480"/>
      <c r="DO47" s="379"/>
      <c r="DP47" s="484"/>
      <c r="DQ47" s="519">
        <f t="shared" si="228"/>
        <v>15000</v>
      </c>
      <c r="DR47" s="708">
        <f t="shared" si="174"/>
        <v>850.00000000000011</v>
      </c>
      <c r="DS47" s="529">
        <f t="shared" si="175"/>
        <v>14150</v>
      </c>
      <c r="DT47" s="522">
        <f t="shared" si="176"/>
        <v>795</v>
      </c>
      <c r="DU47" s="531">
        <f t="shared" si="177"/>
        <v>15.236452493891045</v>
      </c>
      <c r="DV47" s="484"/>
      <c r="DW47" s="379"/>
      <c r="DX47" s="486"/>
      <c r="DY47" s="464">
        <f t="shared" si="249"/>
        <v>15000</v>
      </c>
      <c r="DZ47" s="708">
        <f t="shared" si="178"/>
        <v>1575</v>
      </c>
      <c r="EA47" s="529">
        <f t="shared" si="250"/>
        <v>13425</v>
      </c>
      <c r="EB47" s="530">
        <f t="shared" si="251"/>
        <v>70</v>
      </c>
      <c r="EC47" s="533">
        <f t="shared" si="252"/>
        <v>2.6831488668487373</v>
      </c>
      <c r="ED47" s="464">
        <f t="shared" si="229"/>
        <v>0</v>
      </c>
      <c r="EE47" s="524">
        <f t="shared" si="179"/>
        <v>70</v>
      </c>
      <c r="EF47" s="531">
        <f t="shared" si="253"/>
        <v>2.6831488668487373</v>
      </c>
      <c r="EG47" s="531">
        <f t="shared" si="254"/>
        <v>1.3415744334243687</v>
      </c>
      <c r="EH47" s="486"/>
      <c r="EI47" s="379"/>
      <c r="EJ47" s="686"/>
      <c r="EK47" s="519">
        <f t="shared" si="230"/>
        <v>15000</v>
      </c>
      <c r="EL47" s="708">
        <f t="shared" si="181"/>
        <v>2625</v>
      </c>
      <c r="EM47" s="529">
        <f t="shared" si="182"/>
        <v>12375</v>
      </c>
      <c r="EN47" s="523">
        <f t="shared" si="183"/>
        <v>-980</v>
      </c>
      <c r="EO47" s="616">
        <f t="shared" si="184"/>
        <v>-18.782042067941163</v>
      </c>
      <c r="EP47" s="641">
        <f t="shared" si="185"/>
        <v>800</v>
      </c>
      <c r="EQ47" s="617">
        <f t="shared" si="186"/>
        <v>-180</v>
      </c>
      <c r="ER47" s="537">
        <f t="shared" si="187"/>
        <v>-3.4497628288055195</v>
      </c>
      <c r="ES47" s="686"/>
      <c r="ET47" s="379"/>
      <c r="EU47" s="686"/>
      <c r="EV47" s="519">
        <f t="shared" si="231"/>
        <v>15000</v>
      </c>
      <c r="EW47" s="708">
        <f t="shared" si="188"/>
        <v>2625</v>
      </c>
      <c r="EX47" s="529">
        <f t="shared" si="189"/>
        <v>12375</v>
      </c>
      <c r="EY47" s="617">
        <f t="shared" si="190"/>
        <v>-980</v>
      </c>
      <c r="EZ47" s="616">
        <f t="shared" si="191"/>
        <v>-18.782042067941163</v>
      </c>
      <c r="FA47" s="641">
        <f t="shared" si="192"/>
        <v>800</v>
      </c>
      <c r="FB47" s="617">
        <f t="shared" si="193"/>
        <v>-180</v>
      </c>
      <c r="FC47" s="537">
        <f t="shared" si="194"/>
        <v>-3.4497628288055195</v>
      </c>
      <c r="FD47" s="686"/>
      <c r="FE47" s="379"/>
      <c r="FF47" s="686"/>
      <c r="FG47" s="519">
        <f t="shared" si="232"/>
        <v>15000</v>
      </c>
      <c r="FH47" s="708">
        <f t="shared" si="195"/>
        <v>2625</v>
      </c>
      <c r="FI47" s="529">
        <f t="shared" si="196"/>
        <v>12375</v>
      </c>
      <c r="FJ47" s="617">
        <f t="shared" si="197"/>
        <v>-980</v>
      </c>
      <c r="FK47" s="616">
        <f t="shared" si="198"/>
        <v>-18.782042067941163</v>
      </c>
      <c r="FL47" s="641">
        <f t="shared" si="199"/>
        <v>800</v>
      </c>
      <c r="FM47" s="617">
        <f t="shared" si="200"/>
        <v>-180</v>
      </c>
      <c r="FN47" s="537">
        <f t="shared" si="201"/>
        <v>-3.4497628288055195</v>
      </c>
      <c r="FO47" s="686"/>
      <c r="FP47" s="379"/>
      <c r="FQ47" s="686"/>
      <c r="FR47" s="519">
        <f t="shared" si="233"/>
        <v>15000</v>
      </c>
      <c r="FS47" s="708">
        <f t="shared" si="202"/>
        <v>2625</v>
      </c>
      <c r="FT47" s="529">
        <f t="shared" si="203"/>
        <v>12375</v>
      </c>
      <c r="FU47" s="617">
        <f t="shared" si="204"/>
        <v>-980</v>
      </c>
      <c r="FV47" s="616">
        <f t="shared" si="205"/>
        <v>-18.782042067941163</v>
      </c>
      <c r="FW47" s="641">
        <f t="shared" si="206"/>
        <v>800</v>
      </c>
      <c r="FX47" s="617">
        <f t="shared" si="207"/>
        <v>-180</v>
      </c>
      <c r="FY47" s="537">
        <f t="shared" si="208"/>
        <v>-3.4497628288055195</v>
      </c>
      <c r="FZ47" s="686"/>
      <c r="GA47" s="379"/>
      <c r="GB47" s="379"/>
      <c r="GC47" s="379"/>
      <c r="GD47" s="379"/>
      <c r="GE47" s="379"/>
      <c r="GF47" s="379"/>
      <c r="GG47" s="379"/>
    </row>
    <row r="48" spans="1:189" s="1" customFormat="1" x14ac:dyDescent="0.25">
      <c r="A48" s="379"/>
      <c r="B48" s="379"/>
      <c r="C48" s="379"/>
      <c r="D48" s="379"/>
      <c r="E48" s="379"/>
      <c r="F48" s="379"/>
      <c r="G48" s="379"/>
      <c r="H48" s="379"/>
      <c r="I48" s="539"/>
      <c r="J48" s="379"/>
      <c r="K48" s="228"/>
      <c r="L48" s="452" t="s">
        <v>97</v>
      </c>
      <c r="M48" s="452">
        <f>M49/12</f>
        <v>1375</v>
      </c>
      <c r="N48" s="438"/>
      <c r="O48" s="722">
        <f>O49/12</f>
        <v>5833.333333333333</v>
      </c>
      <c r="P48" s="228"/>
      <c r="Q48" s="379"/>
      <c r="R48" s="539"/>
      <c r="S48" s="379"/>
      <c r="T48" s="228"/>
      <c r="U48" s="450">
        <f t="shared" si="234"/>
        <v>20000</v>
      </c>
      <c r="V48" s="712">
        <f t="shared" si="235"/>
        <v>13542.428850000004</v>
      </c>
      <c r="W48" s="697">
        <f t="shared" si="236"/>
        <v>1520</v>
      </c>
      <c r="X48" s="697">
        <f t="shared" si="237"/>
        <v>12020</v>
      </c>
      <c r="Y48" s="698">
        <f t="shared" si="238"/>
        <v>2520</v>
      </c>
      <c r="Z48" s="629">
        <f t="shared" si="239"/>
        <v>820</v>
      </c>
      <c r="AA48" s="439">
        <f t="shared" si="240"/>
        <v>112</v>
      </c>
      <c r="AB48" s="713">
        <f t="shared" si="241"/>
        <v>112</v>
      </c>
      <c r="AC48" s="714">
        <f t="shared" si="145"/>
        <v>-980</v>
      </c>
      <c r="AD48" s="509">
        <f t="shared" si="146"/>
        <v>-180</v>
      </c>
      <c r="AE48" s="228"/>
      <c r="AF48" s="379"/>
      <c r="AG48" s="228"/>
      <c r="AH48" s="715">
        <f t="shared" si="147"/>
        <v>77.473849256292937</v>
      </c>
      <c r="AI48" s="716">
        <f t="shared" si="209"/>
        <v>8.695652173913043</v>
      </c>
      <c r="AJ48" s="716">
        <f t="shared" si="148"/>
        <v>68.764302059496572</v>
      </c>
      <c r="AK48" s="454">
        <f t="shared" si="210"/>
        <v>14.416475972540045</v>
      </c>
      <c r="AL48" s="632">
        <f t="shared" si="211"/>
        <v>4.6910755148741421</v>
      </c>
      <c r="AM48" s="457">
        <f t="shared" si="212"/>
        <v>0.6407322654462243</v>
      </c>
      <c r="AN48" s="717">
        <f t="shared" si="149"/>
        <v>0.6407322654462243</v>
      </c>
      <c r="AO48" s="633">
        <f t="shared" si="150"/>
        <v>-5.6064073226544622</v>
      </c>
      <c r="AP48" s="634">
        <f t="shared" si="151"/>
        <v>-1.0297482837528604</v>
      </c>
      <c r="AQ48" s="228"/>
      <c r="AR48" s="379"/>
      <c r="AS48" s="228"/>
      <c r="AT48" s="450">
        <f t="shared" si="213"/>
        <v>20000</v>
      </c>
      <c r="AU48" s="718">
        <f t="shared" si="152"/>
        <v>259.5453758804083</v>
      </c>
      <c r="AV48" s="719">
        <f t="shared" si="214"/>
        <v>29.131330554357721</v>
      </c>
      <c r="AW48" s="720">
        <f t="shared" si="215"/>
        <v>230.36749556801303</v>
      </c>
      <c r="AX48" s="721">
        <f t="shared" si="216"/>
        <v>48.296679603277276</v>
      </c>
      <c r="AY48" s="632">
        <f t="shared" si="217"/>
        <v>15.715586220114034</v>
      </c>
      <c r="AZ48" s="457">
        <f t="shared" si="218"/>
        <v>2.1465190934789899</v>
      </c>
      <c r="BA48" s="457">
        <f t="shared" si="219"/>
        <v>2.1465190934789899</v>
      </c>
      <c r="BB48" s="508">
        <f t="shared" si="153"/>
        <v>-18.782042067941163</v>
      </c>
      <c r="BC48" s="509">
        <f t="shared" si="154"/>
        <v>-3.4497628288055195</v>
      </c>
      <c r="BD48" s="228"/>
      <c r="BE48" s="379"/>
      <c r="BF48" s="539"/>
      <c r="BG48" s="379"/>
      <c r="BH48" s="379"/>
      <c r="BI48" s="460"/>
      <c r="BJ48" s="464">
        <f t="shared" si="242"/>
        <v>20000</v>
      </c>
      <c r="BK48" s="465">
        <f t="shared" si="155"/>
        <v>2520</v>
      </c>
      <c r="BL48" s="637">
        <f t="shared" si="156"/>
        <v>17480</v>
      </c>
      <c r="BM48" s="219"/>
      <c r="BN48" s="219"/>
      <c r="BO48" s="464">
        <f t="shared" si="220"/>
        <v>20000</v>
      </c>
      <c r="BP48" s="465">
        <f t="shared" si="157"/>
        <v>0</v>
      </c>
      <c r="BQ48" s="637">
        <f t="shared" si="221"/>
        <v>20000</v>
      </c>
      <c r="BR48" s="707">
        <f t="shared" si="158"/>
        <v>2520</v>
      </c>
      <c r="BS48" s="298"/>
      <c r="BT48" s="379"/>
      <c r="BU48" s="298"/>
      <c r="BV48" s="464">
        <f t="shared" si="243"/>
        <v>20000</v>
      </c>
      <c r="BW48" s="464">
        <f t="shared" si="244"/>
        <v>17622.42885</v>
      </c>
      <c r="BX48" s="637">
        <f t="shared" si="159"/>
        <v>35102.428849999997</v>
      </c>
      <c r="BY48" s="707">
        <f t="shared" si="160"/>
        <v>17622.428849999997</v>
      </c>
      <c r="BZ48" s="298"/>
      <c r="CA48" s="379"/>
      <c r="CB48" s="219"/>
      <c r="CC48" s="464">
        <f t="shared" si="131"/>
        <v>26302.132611940302</v>
      </c>
      <c r="CD48" s="464">
        <f t="shared" si="161"/>
        <v>46302.132611940302</v>
      </c>
      <c r="CE48" s="465">
        <f t="shared" si="162"/>
        <v>15279.7037619403</v>
      </c>
      <c r="CF48" s="637">
        <f t="shared" si="245"/>
        <v>31022.428850000004</v>
      </c>
      <c r="CG48" s="707">
        <f t="shared" si="163"/>
        <v>13542.428850000004</v>
      </c>
      <c r="CH48" s="298"/>
      <c r="CI48" s="465">
        <f t="shared" si="164"/>
        <v>6600</v>
      </c>
      <c r="CJ48" s="464">
        <f t="shared" si="246"/>
        <v>13400</v>
      </c>
      <c r="CK48" s="637">
        <f t="shared" si="247"/>
        <v>17622.42885</v>
      </c>
      <c r="CL48" s="637">
        <f t="shared" si="222"/>
        <v>31022.42885</v>
      </c>
      <c r="CM48" s="707">
        <f t="shared" si="165"/>
        <v>13542.42885</v>
      </c>
      <c r="CN48" s="298"/>
      <c r="CO48" s="379"/>
      <c r="CP48" s="539"/>
      <c r="CQ48" s="379"/>
      <c r="CR48" s="26"/>
      <c r="CS48" s="519">
        <f t="shared" si="223"/>
        <v>20000</v>
      </c>
      <c r="CT48" s="520">
        <f>IF($BJ48&lt;=CU$6,SUM($BJ48*CT$6),IF($BJ48&lt;=CU$7,SUM($BJ48-CU$6)*CT$7+CV$6,IF($BJ48&lt;=CU$8,SUM($BJ48-CU$7)*CT$8+CV$7,IF($BJ48&lt;=CU$9,SUM($BJ48-CU$8)*CT$9+CV$8,IF($BJ48&lt;=CU$10,SUM($BJ48-CU$9)*CT$10+CV$9,IF($BJ48&gt;=#REF!+1,SUM($BJ48-CU$10)*CT$11+CV$10))))))</f>
        <v>1000</v>
      </c>
      <c r="CU48" s="521">
        <f t="shared" si="166"/>
        <v>19000</v>
      </c>
      <c r="CV48" s="522">
        <f t="shared" si="167"/>
        <v>1520</v>
      </c>
      <c r="CW48" s="26"/>
      <c r="CX48" s="519">
        <f t="shared" si="224"/>
        <v>20000</v>
      </c>
      <c r="CY48" s="520">
        <f>IF($BJ48&lt;=CZ$6,SUM($BJ48*CY$6),IF($BJ48&lt;=CZ$7,SUM($BJ48-CZ$6)*CY$7+DA$6,IF($BJ48&lt;=CZ$8,SUM($BJ48-CZ$7)*CY$8+DA$7,IF($BJ48&lt;=CZ$9,SUM($BJ48-CZ$8)*CY$9+DA$8,IF($BJ48&lt;=CZ$10,SUM($BJ48-CZ$9)*CY$10+DA$9,IF($BJ48&gt;=#REF!+1,SUM($BJ48-CZ$10)*CY$11+DA$10))))))</f>
        <v>7000</v>
      </c>
      <c r="CZ48" s="521">
        <f t="shared" si="168"/>
        <v>13000</v>
      </c>
      <c r="DA48" s="522">
        <f t="shared" si="169"/>
        <v>-4480</v>
      </c>
      <c r="DB48" s="521">
        <f t="shared" si="225"/>
        <v>16500</v>
      </c>
      <c r="DC48" s="521">
        <f t="shared" si="170"/>
        <v>29500</v>
      </c>
      <c r="DD48" s="522">
        <f t="shared" si="248"/>
        <v>12020</v>
      </c>
      <c r="DE48" s="533">
        <f t="shared" si="226"/>
        <v>230.36749556801303</v>
      </c>
      <c r="DF48" s="26"/>
      <c r="DG48" s="379"/>
      <c r="DH48" s="480"/>
      <c r="DI48" s="519">
        <f t="shared" si="227"/>
        <v>20000</v>
      </c>
      <c r="DJ48" s="520">
        <f>IF($BJ48&lt;=DK$6,SUM($BJ48*DJ$6),IF($BJ48&lt;=DK$7,SUM($BJ48-DK$6)*DJ$7+DL$6,IF($BJ48&lt;=DK$8,SUM($BJ48-DK$7)*DJ$8+DL$7,IF($BJ48&lt;=DK$9,SUM($BJ48-DK$8)*DJ$9+DL$8,IF($BJ48&lt;=DK$10,SUM($BJ48-DK$9)*DJ$10+DL$9,IF($BJ48&gt;=#REF!+1,SUM($BJ48-DK$10)*DJ$11+DL$10))))))</f>
        <v>0</v>
      </c>
      <c r="DK48" s="529">
        <f t="shared" si="171"/>
        <v>20000</v>
      </c>
      <c r="DL48" s="522">
        <f t="shared" si="172"/>
        <v>2520</v>
      </c>
      <c r="DM48" s="531">
        <f t="shared" si="173"/>
        <v>48.296679603277276</v>
      </c>
      <c r="DN48" s="480"/>
      <c r="DO48" s="379"/>
      <c r="DP48" s="484"/>
      <c r="DQ48" s="519">
        <f t="shared" si="228"/>
        <v>20000</v>
      </c>
      <c r="DR48" s="708">
        <f t="shared" si="174"/>
        <v>1700.0000000000002</v>
      </c>
      <c r="DS48" s="529">
        <f t="shared" si="175"/>
        <v>18300</v>
      </c>
      <c r="DT48" s="522">
        <f t="shared" si="176"/>
        <v>820</v>
      </c>
      <c r="DU48" s="531">
        <f t="shared" si="177"/>
        <v>15.715586220114034</v>
      </c>
      <c r="DV48" s="484"/>
      <c r="DW48" s="379"/>
      <c r="DX48" s="486"/>
      <c r="DY48" s="464">
        <f t="shared" si="249"/>
        <v>20000</v>
      </c>
      <c r="DZ48" s="708">
        <f t="shared" si="178"/>
        <v>2408</v>
      </c>
      <c r="EA48" s="529">
        <f t="shared" si="250"/>
        <v>17592</v>
      </c>
      <c r="EB48" s="530">
        <f t="shared" si="251"/>
        <v>112</v>
      </c>
      <c r="EC48" s="533">
        <f t="shared" si="252"/>
        <v>4.2930381869579799</v>
      </c>
      <c r="ED48" s="464">
        <f t="shared" si="229"/>
        <v>0</v>
      </c>
      <c r="EE48" s="524">
        <f t="shared" si="179"/>
        <v>112</v>
      </c>
      <c r="EF48" s="531">
        <f t="shared" si="253"/>
        <v>4.2930381869579799</v>
      </c>
      <c r="EG48" s="531">
        <f t="shared" si="254"/>
        <v>2.1465190934789899</v>
      </c>
      <c r="EH48" s="486"/>
      <c r="EI48" s="379"/>
      <c r="EJ48" s="686"/>
      <c r="EK48" s="519">
        <f t="shared" si="230"/>
        <v>20000</v>
      </c>
      <c r="EL48" s="708">
        <f t="shared" si="181"/>
        <v>3500</v>
      </c>
      <c r="EM48" s="529">
        <f t="shared" si="182"/>
        <v>16500</v>
      </c>
      <c r="EN48" s="523">
        <f t="shared" si="183"/>
        <v>-980</v>
      </c>
      <c r="EO48" s="616">
        <f t="shared" si="184"/>
        <v>-18.782042067941163</v>
      </c>
      <c r="EP48" s="641">
        <f t="shared" si="185"/>
        <v>800</v>
      </c>
      <c r="EQ48" s="617">
        <f t="shared" si="186"/>
        <v>-180</v>
      </c>
      <c r="ER48" s="537">
        <f t="shared" si="187"/>
        <v>-3.4497628288055195</v>
      </c>
      <c r="ES48" s="686"/>
      <c r="ET48" s="379"/>
      <c r="EU48" s="686"/>
      <c r="EV48" s="519">
        <f t="shared" si="231"/>
        <v>20000</v>
      </c>
      <c r="EW48" s="708">
        <f t="shared" si="188"/>
        <v>3500</v>
      </c>
      <c r="EX48" s="529">
        <f t="shared" si="189"/>
        <v>16500</v>
      </c>
      <c r="EY48" s="617">
        <f t="shared" si="190"/>
        <v>-980</v>
      </c>
      <c r="EZ48" s="616">
        <f t="shared" si="191"/>
        <v>-18.782042067941163</v>
      </c>
      <c r="FA48" s="641">
        <f t="shared" si="192"/>
        <v>800</v>
      </c>
      <c r="FB48" s="617">
        <f t="shared" si="193"/>
        <v>-180</v>
      </c>
      <c r="FC48" s="537">
        <f t="shared" si="194"/>
        <v>-3.4497628288055195</v>
      </c>
      <c r="FD48" s="686"/>
      <c r="FE48" s="379"/>
      <c r="FF48" s="686"/>
      <c r="FG48" s="519">
        <f t="shared" si="232"/>
        <v>20000</v>
      </c>
      <c r="FH48" s="708">
        <f t="shared" si="195"/>
        <v>3500</v>
      </c>
      <c r="FI48" s="529">
        <f t="shared" si="196"/>
        <v>16500</v>
      </c>
      <c r="FJ48" s="617">
        <f t="shared" si="197"/>
        <v>-980</v>
      </c>
      <c r="FK48" s="616">
        <f t="shared" si="198"/>
        <v>-18.782042067941163</v>
      </c>
      <c r="FL48" s="641">
        <f t="shared" si="199"/>
        <v>800</v>
      </c>
      <c r="FM48" s="617">
        <f t="shared" si="200"/>
        <v>-180</v>
      </c>
      <c r="FN48" s="537">
        <f t="shared" si="201"/>
        <v>-3.4497628288055195</v>
      </c>
      <c r="FO48" s="686"/>
      <c r="FP48" s="379"/>
      <c r="FQ48" s="686"/>
      <c r="FR48" s="519">
        <f t="shared" si="233"/>
        <v>20000</v>
      </c>
      <c r="FS48" s="708">
        <f t="shared" si="202"/>
        <v>3500</v>
      </c>
      <c r="FT48" s="529">
        <f t="shared" si="203"/>
        <v>16500</v>
      </c>
      <c r="FU48" s="617">
        <f t="shared" si="204"/>
        <v>-980</v>
      </c>
      <c r="FV48" s="616">
        <f t="shared" si="205"/>
        <v>-18.782042067941163</v>
      </c>
      <c r="FW48" s="641">
        <f t="shared" si="206"/>
        <v>800</v>
      </c>
      <c r="FX48" s="617">
        <f t="shared" si="207"/>
        <v>-180</v>
      </c>
      <c r="FY48" s="537">
        <f t="shared" si="208"/>
        <v>-3.4497628288055195</v>
      </c>
      <c r="FZ48" s="686"/>
      <c r="GA48" s="379"/>
      <c r="GB48" s="379"/>
      <c r="GC48" s="379"/>
      <c r="GD48" s="379"/>
      <c r="GE48" s="379"/>
      <c r="GF48" s="379"/>
      <c r="GG48" s="379"/>
    </row>
    <row r="49" spans="1:189" s="1" customFormat="1" x14ac:dyDescent="0.25">
      <c r="A49" s="379"/>
      <c r="B49" s="379"/>
      <c r="C49" s="379"/>
      <c r="D49" s="379"/>
      <c r="E49" s="379"/>
      <c r="F49" s="379"/>
      <c r="G49" s="379"/>
      <c r="H49" s="379"/>
      <c r="I49" s="539"/>
      <c r="J49" s="379"/>
      <c r="K49" s="228"/>
      <c r="L49" s="605" t="s">
        <v>98</v>
      </c>
      <c r="M49" s="605">
        <v>16500</v>
      </c>
      <c r="N49" s="495"/>
      <c r="O49" s="710">
        <f>U17</f>
        <v>70000</v>
      </c>
      <c r="P49" s="228"/>
      <c r="Q49" s="379"/>
      <c r="R49" s="539"/>
      <c r="S49" s="379"/>
      <c r="T49" s="228"/>
      <c r="U49" s="450">
        <f t="shared" si="234"/>
        <v>25000</v>
      </c>
      <c r="V49" s="712">
        <f t="shared" si="235"/>
        <v>12767.428850000004</v>
      </c>
      <c r="W49" s="697">
        <f t="shared" si="236"/>
        <v>1395</v>
      </c>
      <c r="X49" s="697">
        <f t="shared" si="237"/>
        <v>11145</v>
      </c>
      <c r="Y49" s="698">
        <f t="shared" si="238"/>
        <v>3395</v>
      </c>
      <c r="Z49" s="629">
        <f t="shared" si="239"/>
        <v>845</v>
      </c>
      <c r="AA49" s="439">
        <f t="shared" si="240"/>
        <v>112</v>
      </c>
      <c r="AB49" s="713">
        <f t="shared" si="241"/>
        <v>112</v>
      </c>
      <c r="AC49" s="714">
        <f t="shared" si="145"/>
        <v>-980</v>
      </c>
      <c r="AD49" s="509">
        <f t="shared" si="146"/>
        <v>-180</v>
      </c>
      <c r="AE49" s="228"/>
      <c r="AF49" s="379"/>
      <c r="AG49" s="228"/>
      <c r="AH49" s="715">
        <f t="shared" si="147"/>
        <v>59.094787549178456</v>
      </c>
      <c r="AI49" s="716">
        <f t="shared" si="209"/>
        <v>6.4568386947465868</v>
      </c>
      <c r="AJ49" s="716">
        <f t="shared" si="148"/>
        <v>51.585281184910897</v>
      </c>
      <c r="AK49" s="454">
        <f t="shared" si="210"/>
        <v>15.71395510298542</v>
      </c>
      <c r="AL49" s="632">
        <f t="shared" si="211"/>
        <v>3.911131682480907</v>
      </c>
      <c r="AM49" s="457">
        <f t="shared" si="212"/>
        <v>0.51839851886137467</v>
      </c>
      <c r="AN49" s="717">
        <f t="shared" si="149"/>
        <v>0.51839851886137467</v>
      </c>
      <c r="AO49" s="633">
        <f t="shared" si="150"/>
        <v>-4.5359870400370284</v>
      </c>
      <c r="AP49" s="634">
        <f t="shared" si="151"/>
        <v>-0.83314047674149505</v>
      </c>
      <c r="AQ49" s="228"/>
      <c r="AR49" s="379"/>
      <c r="AS49" s="228"/>
      <c r="AT49" s="450">
        <f t="shared" si="213"/>
        <v>25000</v>
      </c>
      <c r="AU49" s="718">
        <f t="shared" si="152"/>
        <v>244.69223036749565</v>
      </c>
      <c r="AV49" s="719">
        <f t="shared" si="214"/>
        <v>26.735661923242777</v>
      </c>
      <c r="AW49" s="720">
        <f t="shared" si="215"/>
        <v>213.59781515020842</v>
      </c>
      <c r="AX49" s="721">
        <f t="shared" si="216"/>
        <v>65.066360021081877</v>
      </c>
      <c r="AY49" s="632">
        <f t="shared" si="217"/>
        <v>16.194719946337024</v>
      </c>
      <c r="AZ49" s="457">
        <f t="shared" si="218"/>
        <v>2.1465190934789899</v>
      </c>
      <c r="BA49" s="457">
        <f t="shared" si="219"/>
        <v>2.1465190934789899</v>
      </c>
      <c r="BB49" s="508">
        <f t="shared" si="153"/>
        <v>-18.782042067941163</v>
      </c>
      <c r="BC49" s="509">
        <f t="shared" si="154"/>
        <v>-3.4497628288055195</v>
      </c>
      <c r="BD49" s="228"/>
      <c r="BE49" s="379"/>
      <c r="BF49" s="539"/>
      <c r="BG49" s="379"/>
      <c r="BH49" s="379"/>
      <c r="BI49" s="460"/>
      <c r="BJ49" s="464">
        <f t="shared" si="242"/>
        <v>25000</v>
      </c>
      <c r="BK49" s="465">
        <f t="shared" si="155"/>
        <v>3395</v>
      </c>
      <c r="BL49" s="637">
        <f t="shared" si="156"/>
        <v>21605</v>
      </c>
      <c r="BM49" s="219"/>
      <c r="BN49" s="219"/>
      <c r="BO49" s="464">
        <f t="shared" si="220"/>
        <v>25000</v>
      </c>
      <c r="BP49" s="465">
        <f t="shared" si="157"/>
        <v>0</v>
      </c>
      <c r="BQ49" s="637">
        <f t="shared" si="221"/>
        <v>25000</v>
      </c>
      <c r="BR49" s="707">
        <f t="shared" si="158"/>
        <v>3395</v>
      </c>
      <c r="BS49" s="298"/>
      <c r="BT49" s="379"/>
      <c r="BU49" s="298"/>
      <c r="BV49" s="464">
        <f t="shared" si="243"/>
        <v>25000</v>
      </c>
      <c r="BW49" s="464">
        <f t="shared" si="244"/>
        <v>17622.42885</v>
      </c>
      <c r="BX49" s="637">
        <f t="shared" si="159"/>
        <v>39227.428849999997</v>
      </c>
      <c r="BY49" s="707">
        <f t="shared" si="160"/>
        <v>17622.428849999997</v>
      </c>
      <c r="BZ49" s="298"/>
      <c r="CA49" s="379"/>
      <c r="CB49" s="219"/>
      <c r="CC49" s="464">
        <f t="shared" si="131"/>
        <v>26302.132611940302</v>
      </c>
      <c r="CD49" s="464">
        <f t="shared" si="161"/>
        <v>51302.132611940302</v>
      </c>
      <c r="CE49" s="465">
        <f t="shared" si="162"/>
        <v>16929.703761940298</v>
      </c>
      <c r="CF49" s="637">
        <f t="shared" si="245"/>
        <v>34372.428850000004</v>
      </c>
      <c r="CG49" s="707">
        <f t="shared" si="163"/>
        <v>12767.428850000004</v>
      </c>
      <c r="CH49" s="298"/>
      <c r="CI49" s="465">
        <f t="shared" si="164"/>
        <v>8250</v>
      </c>
      <c r="CJ49" s="464">
        <f t="shared" si="246"/>
        <v>16750</v>
      </c>
      <c r="CK49" s="637">
        <f t="shared" si="247"/>
        <v>17622.42885</v>
      </c>
      <c r="CL49" s="637">
        <f t="shared" si="222"/>
        <v>34372.428849999997</v>
      </c>
      <c r="CM49" s="707">
        <f t="shared" si="165"/>
        <v>12767.428849999997</v>
      </c>
      <c r="CN49" s="298"/>
      <c r="CO49" s="379"/>
      <c r="CP49" s="539"/>
      <c r="CQ49" s="379"/>
      <c r="CR49" s="26"/>
      <c r="CS49" s="519">
        <f t="shared" si="223"/>
        <v>25000</v>
      </c>
      <c r="CT49" s="520">
        <f>IF($BJ49&lt;=CU$6,SUM($BJ49*CT$6),IF($BJ49&lt;=CU$7,SUM($BJ49-CU$6)*CT$7+CV$6,IF($BJ49&lt;=CU$8,SUM($BJ49-CU$7)*CT$8+CV$7,IF($BJ49&lt;=CU$9,SUM($BJ49-CU$8)*CT$9+CV$8,IF($BJ49&lt;=CU$10,SUM($BJ49-CU$9)*CT$10+CV$9,IF($BJ49&gt;=CU41+1,SUM($BJ49-CU$10)*CT$11+CV$10))))))</f>
        <v>2000</v>
      </c>
      <c r="CU49" s="521">
        <f t="shared" si="166"/>
        <v>23000</v>
      </c>
      <c r="CV49" s="522">
        <f t="shared" si="167"/>
        <v>1395</v>
      </c>
      <c r="CW49" s="26"/>
      <c r="CX49" s="519">
        <f t="shared" si="224"/>
        <v>25000</v>
      </c>
      <c r="CY49" s="520">
        <f>IF($BJ49&lt;=CZ$6,SUM($BJ49*CY$6),IF($BJ49&lt;=CZ$7,SUM($BJ49-CZ$6)*CY$7+DA$6,IF($BJ49&lt;=CZ$8,SUM($BJ49-CZ$7)*CY$8+DA$7,IF($BJ49&lt;=CZ$9,SUM($BJ49-CZ$8)*CY$9+DA$8,IF($BJ49&lt;=CZ$10,SUM($BJ49-CZ$9)*CY$10+DA$9,IF($BJ49&gt;=CZ41+1,SUM($BJ49-CZ$10)*CY$11+DA$10))))))</f>
        <v>8750</v>
      </c>
      <c r="CZ49" s="521">
        <f t="shared" si="168"/>
        <v>16250</v>
      </c>
      <c r="DA49" s="522">
        <f t="shared" si="169"/>
        <v>-5355</v>
      </c>
      <c r="DB49" s="521">
        <f t="shared" si="225"/>
        <v>16500</v>
      </c>
      <c r="DC49" s="521">
        <f t="shared" si="170"/>
        <v>32750</v>
      </c>
      <c r="DD49" s="522">
        <f t="shared" si="248"/>
        <v>11145</v>
      </c>
      <c r="DE49" s="533">
        <f t="shared" si="226"/>
        <v>213.59781515020842</v>
      </c>
      <c r="DF49" s="26"/>
      <c r="DG49" s="379"/>
      <c r="DH49" s="480"/>
      <c r="DI49" s="519">
        <f t="shared" si="227"/>
        <v>25000</v>
      </c>
      <c r="DJ49" s="520">
        <f>IF($BJ49&lt;=DK$6,SUM($BJ49*DJ$6),IF($BJ49&lt;=DK$7,SUM($BJ49-DK$6)*DJ$7+DL$6,IF($BJ49&lt;=DK$8,SUM($BJ49-DK$7)*DJ$8+DL$7,IF($BJ49&lt;=DK$9,SUM($BJ49-DK$8)*DJ$9+DL$8,IF($BJ49&lt;=DK$10,SUM($BJ49-DK$9)*DJ$10+DL$9,IF($BJ49&gt;=DK41+1,SUM($BJ49-DK$10)*DJ$11+DL$10))))))</f>
        <v>0</v>
      </c>
      <c r="DK49" s="529">
        <f t="shared" si="171"/>
        <v>25000</v>
      </c>
      <c r="DL49" s="522">
        <f t="shared" si="172"/>
        <v>3395</v>
      </c>
      <c r="DM49" s="531">
        <f t="shared" si="173"/>
        <v>65.066360021081877</v>
      </c>
      <c r="DN49" s="480"/>
      <c r="DO49" s="379"/>
      <c r="DP49" s="484"/>
      <c r="DQ49" s="519">
        <f t="shared" si="228"/>
        <v>25000</v>
      </c>
      <c r="DR49" s="708">
        <f t="shared" si="174"/>
        <v>2550</v>
      </c>
      <c r="DS49" s="529">
        <f t="shared" si="175"/>
        <v>22450</v>
      </c>
      <c r="DT49" s="522">
        <f t="shared" si="176"/>
        <v>845</v>
      </c>
      <c r="DU49" s="531">
        <f t="shared" si="177"/>
        <v>16.194719946337024</v>
      </c>
      <c r="DV49" s="484"/>
      <c r="DW49" s="379"/>
      <c r="DX49" s="486"/>
      <c r="DY49" s="464">
        <f t="shared" si="249"/>
        <v>25000</v>
      </c>
      <c r="DZ49" s="708">
        <f t="shared" si="178"/>
        <v>3283</v>
      </c>
      <c r="EA49" s="529">
        <f t="shared" si="250"/>
        <v>21717</v>
      </c>
      <c r="EB49" s="530">
        <f t="shared" si="251"/>
        <v>112</v>
      </c>
      <c r="EC49" s="533">
        <f t="shared" si="252"/>
        <v>4.2930381869579799</v>
      </c>
      <c r="ED49" s="464">
        <f t="shared" si="229"/>
        <v>0</v>
      </c>
      <c r="EE49" s="524">
        <f t="shared" si="179"/>
        <v>112</v>
      </c>
      <c r="EF49" s="531">
        <f t="shared" si="253"/>
        <v>4.2930381869579799</v>
      </c>
      <c r="EG49" s="531">
        <f t="shared" si="254"/>
        <v>2.1465190934789899</v>
      </c>
      <c r="EH49" s="486"/>
      <c r="EI49" s="379"/>
      <c r="EJ49" s="686"/>
      <c r="EK49" s="519">
        <f t="shared" si="230"/>
        <v>25000</v>
      </c>
      <c r="EL49" s="708">
        <f t="shared" si="181"/>
        <v>4375</v>
      </c>
      <c r="EM49" s="529">
        <f t="shared" si="182"/>
        <v>20625</v>
      </c>
      <c r="EN49" s="523">
        <f t="shared" si="183"/>
        <v>-980</v>
      </c>
      <c r="EO49" s="616">
        <f t="shared" si="184"/>
        <v>-18.782042067941163</v>
      </c>
      <c r="EP49" s="641">
        <f t="shared" si="185"/>
        <v>800</v>
      </c>
      <c r="EQ49" s="617">
        <f t="shared" si="186"/>
        <v>-180</v>
      </c>
      <c r="ER49" s="537">
        <f t="shared" si="187"/>
        <v>-3.4497628288055195</v>
      </c>
      <c r="ES49" s="686"/>
      <c r="ET49" s="379"/>
      <c r="EU49" s="686"/>
      <c r="EV49" s="519">
        <f t="shared" si="231"/>
        <v>25000</v>
      </c>
      <c r="EW49" s="708">
        <f t="shared" si="188"/>
        <v>4375</v>
      </c>
      <c r="EX49" s="529">
        <f t="shared" si="189"/>
        <v>20625</v>
      </c>
      <c r="EY49" s="617">
        <f t="shared" si="190"/>
        <v>-980</v>
      </c>
      <c r="EZ49" s="616">
        <f t="shared" si="191"/>
        <v>-18.782042067941163</v>
      </c>
      <c r="FA49" s="641">
        <f t="shared" si="192"/>
        <v>800</v>
      </c>
      <c r="FB49" s="617">
        <f t="shared" si="193"/>
        <v>-180</v>
      </c>
      <c r="FC49" s="537">
        <f t="shared" si="194"/>
        <v>-3.4497628288055195</v>
      </c>
      <c r="FD49" s="686"/>
      <c r="FE49" s="379"/>
      <c r="FF49" s="686"/>
      <c r="FG49" s="519">
        <f t="shared" si="232"/>
        <v>25000</v>
      </c>
      <c r="FH49" s="708">
        <f t="shared" si="195"/>
        <v>4375</v>
      </c>
      <c r="FI49" s="529">
        <f t="shared" si="196"/>
        <v>20625</v>
      </c>
      <c r="FJ49" s="617">
        <f t="shared" si="197"/>
        <v>-980</v>
      </c>
      <c r="FK49" s="616">
        <f t="shared" si="198"/>
        <v>-18.782042067941163</v>
      </c>
      <c r="FL49" s="641">
        <f t="shared" si="199"/>
        <v>800</v>
      </c>
      <c r="FM49" s="617">
        <f t="shared" si="200"/>
        <v>-180</v>
      </c>
      <c r="FN49" s="537">
        <f t="shared" si="201"/>
        <v>-3.4497628288055195</v>
      </c>
      <c r="FO49" s="686"/>
      <c r="FP49" s="379"/>
      <c r="FQ49" s="686"/>
      <c r="FR49" s="519">
        <f t="shared" si="233"/>
        <v>25000</v>
      </c>
      <c r="FS49" s="708">
        <f t="shared" si="202"/>
        <v>4375</v>
      </c>
      <c r="FT49" s="529">
        <f t="shared" si="203"/>
        <v>20625</v>
      </c>
      <c r="FU49" s="617">
        <f t="shared" si="204"/>
        <v>-980</v>
      </c>
      <c r="FV49" s="616">
        <f t="shared" si="205"/>
        <v>-18.782042067941163</v>
      </c>
      <c r="FW49" s="641">
        <f t="shared" si="206"/>
        <v>800</v>
      </c>
      <c r="FX49" s="617">
        <f t="shared" si="207"/>
        <v>-180</v>
      </c>
      <c r="FY49" s="537">
        <f t="shared" si="208"/>
        <v>-3.4497628288055195</v>
      </c>
      <c r="FZ49" s="686"/>
      <c r="GA49" s="379"/>
      <c r="GB49" s="379"/>
      <c r="GC49" s="379"/>
      <c r="GD49" s="379"/>
      <c r="GE49" s="379"/>
      <c r="GF49" s="379"/>
      <c r="GG49" s="379"/>
    </row>
    <row r="50" spans="1:189" s="1" customFormat="1" x14ac:dyDescent="0.25">
      <c r="A50" s="379"/>
      <c r="B50" s="379"/>
      <c r="C50" s="379"/>
      <c r="D50" s="379"/>
      <c r="E50" s="379"/>
      <c r="F50" s="379"/>
      <c r="G50" s="379"/>
      <c r="H50" s="379"/>
      <c r="I50" s="539"/>
      <c r="J50" s="379"/>
      <c r="K50" s="228"/>
      <c r="L50" s="228" t="s">
        <v>301</v>
      </c>
      <c r="M50" s="228"/>
      <c r="N50" s="228"/>
      <c r="O50" s="228"/>
      <c r="P50" s="228"/>
      <c r="Q50" s="379"/>
      <c r="R50" s="539"/>
      <c r="S50" s="379"/>
      <c r="T50" s="228"/>
      <c r="U50" s="450">
        <f t="shared" si="234"/>
        <v>30000</v>
      </c>
      <c r="V50" s="712">
        <f t="shared" si="235"/>
        <v>11992.428850000004</v>
      </c>
      <c r="W50" s="697">
        <f t="shared" si="236"/>
        <v>1270</v>
      </c>
      <c r="X50" s="697">
        <f t="shared" si="237"/>
        <v>10270</v>
      </c>
      <c r="Y50" s="698">
        <f t="shared" si="238"/>
        <v>4270</v>
      </c>
      <c r="Z50" s="629">
        <f t="shared" si="239"/>
        <v>870</v>
      </c>
      <c r="AA50" s="439">
        <f t="shared" si="240"/>
        <v>112</v>
      </c>
      <c r="AB50" s="713">
        <f t="shared" si="241"/>
        <v>112</v>
      </c>
      <c r="AC50" s="714">
        <f t="shared" si="145"/>
        <v>-980</v>
      </c>
      <c r="AD50" s="509">
        <f t="shared" si="146"/>
        <v>-180</v>
      </c>
      <c r="AE50" s="228"/>
      <c r="AF50" s="379"/>
      <c r="AG50" s="228"/>
      <c r="AH50" s="715">
        <f t="shared" si="147"/>
        <v>46.60874018655268</v>
      </c>
      <c r="AI50" s="716">
        <f t="shared" si="209"/>
        <v>4.935872522347454</v>
      </c>
      <c r="AJ50" s="716">
        <f t="shared" si="148"/>
        <v>39.914496696463274</v>
      </c>
      <c r="AK50" s="454">
        <f t="shared" si="210"/>
        <v>16.595413913719394</v>
      </c>
      <c r="AL50" s="632">
        <f t="shared" si="211"/>
        <v>3.3812670034978622</v>
      </c>
      <c r="AM50" s="457">
        <f t="shared" si="212"/>
        <v>0.43528954527788571</v>
      </c>
      <c r="AN50" s="717">
        <f t="shared" si="149"/>
        <v>0.43528954527788571</v>
      </c>
      <c r="AO50" s="633">
        <f t="shared" si="150"/>
        <v>-3.8087835211815002</v>
      </c>
      <c r="AP50" s="634">
        <f t="shared" si="151"/>
        <v>-0.69957248348231638</v>
      </c>
      <c r="AQ50" s="228"/>
      <c r="AR50" s="379"/>
      <c r="AS50" s="228"/>
      <c r="AT50" s="450">
        <f t="shared" si="213"/>
        <v>30000</v>
      </c>
      <c r="AU50" s="718">
        <f t="shared" si="152"/>
        <v>229.83908485458301</v>
      </c>
      <c r="AV50" s="719">
        <f t="shared" si="214"/>
        <v>24.339993292127833</v>
      </c>
      <c r="AW50" s="720">
        <f t="shared" si="215"/>
        <v>196.82813473240381</v>
      </c>
      <c r="AX50" s="721">
        <f t="shared" si="216"/>
        <v>81.836040438886485</v>
      </c>
      <c r="AY50" s="632">
        <f t="shared" si="217"/>
        <v>16.673853672560011</v>
      </c>
      <c r="AZ50" s="457">
        <f t="shared" si="218"/>
        <v>2.1465190934789899</v>
      </c>
      <c r="BA50" s="457">
        <f t="shared" si="219"/>
        <v>2.1465190934789899</v>
      </c>
      <c r="BB50" s="508">
        <f t="shared" si="153"/>
        <v>-18.782042067941163</v>
      </c>
      <c r="BC50" s="509">
        <f t="shared" si="154"/>
        <v>-3.4497628288055195</v>
      </c>
      <c r="BD50" s="228"/>
      <c r="BE50" s="379"/>
      <c r="BF50" s="539"/>
      <c r="BG50" s="379"/>
      <c r="BH50" s="379"/>
      <c r="BI50" s="460"/>
      <c r="BJ50" s="464">
        <f t="shared" si="242"/>
        <v>30000</v>
      </c>
      <c r="BK50" s="465">
        <f t="shared" si="155"/>
        <v>4270</v>
      </c>
      <c r="BL50" s="637">
        <f t="shared" si="156"/>
        <v>25730</v>
      </c>
      <c r="BM50" s="219"/>
      <c r="BN50" s="219"/>
      <c r="BO50" s="464">
        <f t="shared" si="220"/>
        <v>30000</v>
      </c>
      <c r="BP50" s="465">
        <f t="shared" si="157"/>
        <v>0</v>
      </c>
      <c r="BQ50" s="637">
        <f t="shared" si="221"/>
        <v>30000</v>
      </c>
      <c r="BR50" s="707">
        <f t="shared" si="158"/>
        <v>4270</v>
      </c>
      <c r="BS50" s="298"/>
      <c r="BT50" s="379"/>
      <c r="BU50" s="298"/>
      <c r="BV50" s="464">
        <f t="shared" si="243"/>
        <v>30000</v>
      </c>
      <c r="BW50" s="464">
        <f t="shared" si="244"/>
        <v>17622.42885</v>
      </c>
      <c r="BX50" s="637">
        <f t="shared" si="159"/>
        <v>43352.428849999997</v>
      </c>
      <c r="BY50" s="707">
        <f t="shared" si="160"/>
        <v>17622.428849999997</v>
      </c>
      <c r="BZ50" s="298"/>
      <c r="CA50" s="379"/>
      <c r="CB50" s="219"/>
      <c r="CC50" s="464">
        <f t="shared" si="131"/>
        <v>26302.132611940302</v>
      </c>
      <c r="CD50" s="464">
        <f t="shared" si="161"/>
        <v>56302.132611940302</v>
      </c>
      <c r="CE50" s="465">
        <f t="shared" si="162"/>
        <v>18579.703761940298</v>
      </c>
      <c r="CF50" s="637">
        <f t="shared" si="245"/>
        <v>37722.428850000004</v>
      </c>
      <c r="CG50" s="707">
        <f t="shared" si="163"/>
        <v>11992.428850000004</v>
      </c>
      <c r="CH50" s="298"/>
      <c r="CI50" s="465">
        <f t="shared" si="164"/>
        <v>9900</v>
      </c>
      <c r="CJ50" s="464">
        <f t="shared" si="246"/>
        <v>20100</v>
      </c>
      <c r="CK50" s="637">
        <f t="shared" si="247"/>
        <v>17622.42885</v>
      </c>
      <c r="CL50" s="637">
        <f t="shared" si="222"/>
        <v>37722.428849999997</v>
      </c>
      <c r="CM50" s="707">
        <f t="shared" si="165"/>
        <v>11992.428849999997</v>
      </c>
      <c r="CN50" s="298"/>
      <c r="CO50" s="379"/>
      <c r="CP50" s="539"/>
      <c r="CQ50" s="379"/>
      <c r="CR50" s="26"/>
      <c r="CS50" s="519">
        <f t="shared" si="223"/>
        <v>30000</v>
      </c>
      <c r="CT50" s="520">
        <f>IF($BJ50&lt;=CU$6,SUM($BJ50*CT$6),IF($BJ50&lt;=CU$7,SUM($BJ50-CU$6)*CT$7+CV$6,IF($BJ50&lt;=CU$8,SUM($BJ50-CU$7)*CT$8+CV$7,IF($BJ50&lt;=CU$9,SUM($BJ50-CU$8)*CT$9+CV$8,IF($BJ50&lt;=CU$10,SUM($BJ50-CU$9)*CT$10+CV$9,IF($BJ50&gt;=CU42+1,SUM($BJ50-CU$10)*CT$11+CV$10))))))</f>
        <v>3000</v>
      </c>
      <c r="CU50" s="521">
        <f t="shared" si="166"/>
        <v>27000</v>
      </c>
      <c r="CV50" s="522">
        <f t="shared" si="167"/>
        <v>1270</v>
      </c>
      <c r="CW50" s="26"/>
      <c r="CX50" s="519">
        <f t="shared" si="224"/>
        <v>30000</v>
      </c>
      <c r="CY50" s="520">
        <f>IF($BJ50&lt;=CZ$6,SUM($BJ50*CY$6),IF($BJ50&lt;=CZ$7,SUM($BJ50-CZ$6)*CY$7+DA$6,IF($BJ50&lt;=CZ$8,SUM($BJ50-CZ$7)*CY$8+DA$7,IF($BJ50&lt;=CZ$9,SUM($BJ50-CZ$8)*CY$9+DA$8,IF($BJ50&lt;=CZ$10,SUM($BJ50-CZ$9)*CY$10+DA$9,IF($BJ50&gt;=CZ42+1,SUM($BJ50-CZ$10)*CY$11+DA$10))))))</f>
        <v>10500</v>
      </c>
      <c r="CZ50" s="521">
        <f t="shared" si="168"/>
        <v>19500</v>
      </c>
      <c r="DA50" s="522">
        <f t="shared" si="169"/>
        <v>-6230</v>
      </c>
      <c r="DB50" s="521">
        <f t="shared" si="225"/>
        <v>16500</v>
      </c>
      <c r="DC50" s="521">
        <f t="shared" si="170"/>
        <v>36000</v>
      </c>
      <c r="DD50" s="522">
        <f t="shared" si="248"/>
        <v>10270</v>
      </c>
      <c r="DE50" s="533">
        <f t="shared" si="226"/>
        <v>196.82813473240381</v>
      </c>
      <c r="DF50" s="26"/>
      <c r="DG50" s="379"/>
      <c r="DH50" s="480"/>
      <c r="DI50" s="519">
        <f t="shared" si="227"/>
        <v>30000</v>
      </c>
      <c r="DJ50" s="520">
        <f>IF($BJ50&lt;=DK$6,SUM($BJ50*DJ$6),IF($BJ50&lt;=DK$7,SUM($BJ50-DK$6)*DJ$7+DL$6,IF($BJ50&lt;=DK$8,SUM($BJ50-DK$7)*DJ$8+DL$7,IF($BJ50&lt;=DK$9,SUM($BJ50-DK$8)*DJ$9+DL$8,IF($BJ50&lt;=DK$10,SUM($BJ50-DK$9)*DJ$10+DL$9,IF($BJ50&gt;=DK42+1,SUM($BJ50-DK$10)*DJ$11+DL$10))))))</f>
        <v>0</v>
      </c>
      <c r="DK50" s="529">
        <f t="shared" si="171"/>
        <v>30000</v>
      </c>
      <c r="DL50" s="522">
        <f t="shared" si="172"/>
        <v>4270</v>
      </c>
      <c r="DM50" s="531">
        <f t="shared" si="173"/>
        <v>81.836040438886485</v>
      </c>
      <c r="DN50" s="480"/>
      <c r="DO50" s="379"/>
      <c r="DP50" s="484"/>
      <c r="DQ50" s="519">
        <f t="shared" si="228"/>
        <v>30000</v>
      </c>
      <c r="DR50" s="708">
        <f t="shared" si="174"/>
        <v>3400.0000000000005</v>
      </c>
      <c r="DS50" s="529">
        <f t="shared" si="175"/>
        <v>26600</v>
      </c>
      <c r="DT50" s="522">
        <f t="shared" si="176"/>
        <v>870</v>
      </c>
      <c r="DU50" s="531">
        <f t="shared" si="177"/>
        <v>16.673853672560011</v>
      </c>
      <c r="DV50" s="484"/>
      <c r="DW50" s="379"/>
      <c r="DX50" s="486"/>
      <c r="DY50" s="464">
        <f t="shared" si="249"/>
        <v>30000</v>
      </c>
      <c r="DZ50" s="708">
        <f t="shared" si="178"/>
        <v>4158</v>
      </c>
      <c r="EA50" s="529">
        <f t="shared" si="250"/>
        <v>25842</v>
      </c>
      <c r="EB50" s="530">
        <f t="shared" si="251"/>
        <v>112</v>
      </c>
      <c r="EC50" s="533">
        <f t="shared" si="252"/>
        <v>4.2930381869579799</v>
      </c>
      <c r="ED50" s="464">
        <f t="shared" si="229"/>
        <v>0</v>
      </c>
      <c r="EE50" s="524">
        <f t="shared" si="179"/>
        <v>112</v>
      </c>
      <c r="EF50" s="531">
        <f t="shared" si="253"/>
        <v>4.2930381869579799</v>
      </c>
      <c r="EG50" s="531">
        <f t="shared" si="254"/>
        <v>2.1465190934789899</v>
      </c>
      <c r="EH50" s="486"/>
      <c r="EI50" s="379"/>
      <c r="EJ50" s="686"/>
      <c r="EK50" s="519">
        <f t="shared" si="230"/>
        <v>30000</v>
      </c>
      <c r="EL50" s="708">
        <f t="shared" si="181"/>
        <v>5250</v>
      </c>
      <c r="EM50" s="529">
        <f t="shared" si="182"/>
        <v>24750</v>
      </c>
      <c r="EN50" s="523">
        <f t="shared" si="183"/>
        <v>-980</v>
      </c>
      <c r="EO50" s="616">
        <f t="shared" si="184"/>
        <v>-18.782042067941163</v>
      </c>
      <c r="EP50" s="641">
        <f t="shared" si="185"/>
        <v>800</v>
      </c>
      <c r="EQ50" s="617">
        <f t="shared" si="186"/>
        <v>-180</v>
      </c>
      <c r="ER50" s="537">
        <f t="shared" si="187"/>
        <v>-3.4497628288055195</v>
      </c>
      <c r="ES50" s="686"/>
      <c r="ET50" s="379"/>
      <c r="EU50" s="686"/>
      <c r="EV50" s="519">
        <f t="shared" si="231"/>
        <v>30000</v>
      </c>
      <c r="EW50" s="708">
        <f t="shared" si="188"/>
        <v>5250</v>
      </c>
      <c r="EX50" s="529">
        <f t="shared" si="189"/>
        <v>24750</v>
      </c>
      <c r="EY50" s="617">
        <f t="shared" si="190"/>
        <v>-980</v>
      </c>
      <c r="EZ50" s="616">
        <f t="shared" si="191"/>
        <v>-18.782042067941163</v>
      </c>
      <c r="FA50" s="641">
        <f t="shared" si="192"/>
        <v>800</v>
      </c>
      <c r="FB50" s="617">
        <f t="shared" si="193"/>
        <v>-180</v>
      </c>
      <c r="FC50" s="537">
        <f t="shared" si="194"/>
        <v>-3.4497628288055195</v>
      </c>
      <c r="FD50" s="686"/>
      <c r="FE50" s="379"/>
      <c r="FF50" s="686"/>
      <c r="FG50" s="519">
        <f t="shared" si="232"/>
        <v>30000</v>
      </c>
      <c r="FH50" s="708">
        <f t="shared" si="195"/>
        <v>5250</v>
      </c>
      <c r="FI50" s="529">
        <f t="shared" si="196"/>
        <v>24750</v>
      </c>
      <c r="FJ50" s="617">
        <f t="shared" si="197"/>
        <v>-980</v>
      </c>
      <c r="FK50" s="616">
        <f t="shared" si="198"/>
        <v>-18.782042067941163</v>
      </c>
      <c r="FL50" s="641">
        <f t="shared" si="199"/>
        <v>800</v>
      </c>
      <c r="FM50" s="617">
        <f t="shared" si="200"/>
        <v>-180</v>
      </c>
      <c r="FN50" s="537">
        <f t="shared" si="201"/>
        <v>-3.4497628288055195</v>
      </c>
      <c r="FO50" s="686"/>
      <c r="FP50" s="379"/>
      <c r="FQ50" s="686"/>
      <c r="FR50" s="519">
        <f t="shared" si="233"/>
        <v>30000</v>
      </c>
      <c r="FS50" s="708">
        <f t="shared" si="202"/>
        <v>5250</v>
      </c>
      <c r="FT50" s="529">
        <f t="shared" si="203"/>
        <v>24750</v>
      </c>
      <c r="FU50" s="617">
        <f t="shared" si="204"/>
        <v>-980</v>
      </c>
      <c r="FV50" s="616">
        <f t="shared" si="205"/>
        <v>-18.782042067941163</v>
      </c>
      <c r="FW50" s="641">
        <f t="shared" si="206"/>
        <v>800</v>
      </c>
      <c r="FX50" s="617">
        <f t="shared" si="207"/>
        <v>-180</v>
      </c>
      <c r="FY50" s="537">
        <f t="shared" si="208"/>
        <v>-3.4497628288055195</v>
      </c>
      <c r="FZ50" s="686"/>
      <c r="GA50" s="379"/>
      <c r="GB50" s="379"/>
      <c r="GC50" s="379"/>
      <c r="GD50" s="379"/>
      <c r="GE50" s="379"/>
      <c r="GF50" s="379"/>
      <c r="GG50" s="379"/>
    </row>
    <row r="51" spans="1:189" s="1" customFormat="1" x14ac:dyDescent="0.25">
      <c r="A51" s="379"/>
      <c r="B51" s="379"/>
      <c r="C51" s="379"/>
      <c r="D51" s="379"/>
      <c r="E51" s="379"/>
      <c r="F51" s="379"/>
      <c r="G51" s="379"/>
      <c r="H51" s="379"/>
      <c r="I51" s="539"/>
      <c r="J51" s="379"/>
      <c r="K51" s="228"/>
      <c r="L51" s="690"/>
      <c r="M51" s="690" t="s">
        <v>13</v>
      </c>
      <c r="N51" s="690" t="s">
        <v>12</v>
      </c>
      <c r="O51" s="690"/>
      <c r="P51" s="228"/>
      <c r="Q51" s="379"/>
      <c r="R51" s="539"/>
      <c r="S51" s="379"/>
      <c r="T51" s="228"/>
      <c r="U51" s="450">
        <f t="shared" si="234"/>
        <v>35000</v>
      </c>
      <c r="V51" s="712">
        <f t="shared" si="235"/>
        <v>11217.428850000004</v>
      </c>
      <c r="W51" s="697">
        <f t="shared" si="236"/>
        <v>1145</v>
      </c>
      <c r="X51" s="697">
        <f t="shared" si="237"/>
        <v>9395</v>
      </c>
      <c r="Y51" s="698">
        <f t="shared" si="238"/>
        <v>4395</v>
      </c>
      <c r="Z51" s="629">
        <f t="shared" si="239"/>
        <v>895</v>
      </c>
      <c r="AA51" s="439">
        <f t="shared" si="240"/>
        <v>112</v>
      </c>
      <c r="AB51" s="713">
        <f t="shared" si="241"/>
        <v>112</v>
      </c>
      <c r="AC51" s="714">
        <f t="shared" si="145"/>
        <v>-980</v>
      </c>
      <c r="AD51" s="509">
        <f t="shared" si="146"/>
        <v>-180</v>
      </c>
      <c r="AE51" s="228"/>
      <c r="AF51" s="379"/>
      <c r="AG51" s="228"/>
      <c r="AH51" s="715">
        <f t="shared" si="147"/>
        <v>37.573032490370139</v>
      </c>
      <c r="AI51" s="716">
        <f t="shared" si="209"/>
        <v>3.8352034835036006</v>
      </c>
      <c r="AJ51" s="716">
        <f t="shared" si="148"/>
        <v>31.468765700887623</v>
      </c>
      <c r="AK51" s="454">
        <f t="shared" si="210"/>
        <v>14.721152235806398</v>
      </c>
      <c r="AL51" s="632">
        <f t="shared" si="211"/>
        <v>2.9978228102495392</v>
      </c>
      <c r="AM51" s="457">
        <f t="shared" si="212"/>
        <v>0.37514654161781946</v>
      </c>
      <c r="AN51" s="717">
        <f t="shared" si="149"/>
        <v>0.37514654161781946</v>
      </c>
      <c r="AO51" s="633">
        <f t="shared" si="150"/>
        <v>-3.2825322391559202</v>
      </c>
      <c r="AP51" s="634">
        <f t="shared" si="151"/>
        <v>-0.60291408474292418</v>
      </c>
      <c r="AQ51" s="228"/>
      <c r="AR51" s="379"/>
      <c r="AS51" s="228"/>
      <c r="AT51" s="450">
        <f t="shared" si="213"/>
        <v>35000</v>
      </c>
      <c r="AU51" s="718">
        <f t="shared" si="152"/>
        <v>214.98593934167036</v>
      </c>
      <c r="AV51" s="719">
        <f t="shared" si="214"/>
        <v>21.944324661012889</v>
      </c>
      <c r="AW51" s="720">
        <f t="shared" si="215"/>
        <v>180.0584543145992</v>
      </c>
      <c r="AX51" s="721">
        <f t="shared" si="216"/>
        <v>84.231709070001429</v>
      </c>
      <c r="AY51" s="632">
        <f t="shared" si="217"/>
        <v>17.152987398783001</v>
      </c>
      <c r="AZ51" s="457">
        <f t="shared" si="218"/>
        <v>2.1465190934789899</v>
      </c>
      <c r="BA51" s="457">
        <f t="shared" si="219"/>
        <v>2.1465190934789899</v>
      </c>
      <c r="BB51" s="508">
        <f t="shared" si="153"/>
        <v>-18.782042067941163</v>
      </c>
      <c r="BC51" s="509">
        <f t="shared" si="154"/>
        <v>-3.4497628288055195</v>
      </c>
      <c r="BD51" s="228"/>
      <c r="BE51" s="379"/>
      <c r="BF51" s="539"/>
      <c r="BG51" s="379"/>
      <c r="BH51" s="379"/>
      <c r="BI51" s="460"/>
      <c r="BJ51" s="464">
        <f t="shared" si="242"/>
        <v>35000</v>
      </c>
      <c r="BK51" s="465">
        <f t="shared" si="155"/>
        <v>5145</v>
      </c>
      <c r="BL51" s="637">
        <f t="shared" si="156"/>
        <v>29855</v>
      </c>
      <c r="BM51" s="219"/>
      <c r="BN51" s="219"/>
      <c r="BO51" s="464">
        <f t="shared" si="220"/>
        <v>35000</v>
      </c>
      <c r="BP51" s="465">
        <f t="shared" si="157"/>
        <v>750</v>
      </c>
      <c r="BQ51" s="637">
        <f t="shared" si="221"/>
        <v>34250</v>
      </c>
      <c r="BR51" s="707">
        <f t="shared" si="158"/>
        <v>4395</v>
      </c>
      <c r="BS51" s="298"/>
      <c r="BT51" s="379"/>
      <c r="BU51" s="298"/>
      <c r="BV51" s="464">
        <f t="shared" si="243"/>
        <v>35000</v>
      </c>
      <c r="BW51" s="464">
        <f t="shared" si="244"/>
        <v>17622.42885</v>
      </c>
      <c r="BX51" s="637">
        <f t="shared" si="159"/>
        <v>47477.428849999997</v>
      </c>
      <c r="BY51" s="707">
        <f t="shared" si="160"/>
        <v>17622.428849999997</v>
      </c>
      <c r="BZ51" s="298"/>
      <c r="CA51" s="379"/>
      <c r="CB51" s="219"/>
      <c r="CC51" s="464">
        <f t="shared" si="131"/>
        <v>26302.132611940302</v>
      </c>
      <c r="CD51" s="464">
        <f t="shared" si="161"/>
        <v>61302.132611940302</v>
      </c>
      <c r="CE51" s="465">
        <f t="shared" si="162"/>
        <v>20229.703761940298</v>
      </c>
      <c r="CF51" s="637">
        <f t="shared" si="245"/>
        <v>41072.428850000004</v>
      </c>
      <c r="CG51" s="707">
        <f t="shared" si="163"/>
        <v>11217.428850000004</v>
      </c>
      <c r="CH51" s="298"/>
      <c r="CI51" s="465">
        <f t="shared" si="164"/>
        <v>11550</v>
      </c>
      <c r="CJ51" s="464">
        <f t="shared" si="246"/>
        <v>23450</v>
      </c>
      <c r="CK51" s="637">
        <f t="shared" si="247"/>
        <v>17622.42885</v>
      </c>
      <c r="CL51" s="637">
        <f t="shared" si="222"/>
        <v>41072.428849999997</v>
      </c>
      <c r="CM51" s="707">
        <f t="shared" si="165"/>
        <v>11217.428849999997</v>
      </c>
      <c r="CN51" s="298"/>
      <c r="CO51" s="379"/>
      <c r="CP51" s="539"/>
      <c r="CQ51" s="379"/>
      <c r="CR51" s="26"/>
      <c r="CS51" s="519">
        <f t="shared" si="223"/>
        <v>35000</v>
      </c>
      <c r="CT51" s="520">
        <f t="shared" ref="CT51:CT80" si="255">IF($BJ51&lt;=CU$6,SUM($BJ51*CT$6),IF($BJ51&lt;=CU$7,SUM($BJ51-CU$6)*CT$7+CV$6,IF($BJ51&lt;=CU$8,SUM($BJ51-CU$7)*CT$8+CV$7,IF($BJ51&lt;=CU$9,SUM($BJ51-CU$8)*CT$9+CV$8,IF($BJ51&lt;=CU$10,SUM($BJ51-CU$9)*CT$10+CV$9,IF($BJ51&gt;=CU44+1,SUM($BJ51-CU$10)*CT$11+CV$10))))))</f>
        <v>4000</v>
      </c>
      <c r="CU51" s="521">
        <f t="shared" si="166"/>
        <v>31000</v>
      </c>
      <c r="CV51" s="522">
        <f t="shared" si="167"/>
        <v>1145</v>
      </c>
      <c r="CW51" s="26"/>
      <c r="CX51" s="519">
        <f t="shared" si="224"/>
        <v>35000</v>
      </c>
      <c r="CY51" s="520">
        <f t="shared" ref="CY51:CY113" si="256">IF($BJ51&lt;=CZ$6,SUM($BJ51*CY$6),IF($BJ51&lt;=CZ$7,SUM($BJ51-CZ$6)*CY$7+DA$6,IF($BJ51&lt;=CZ$8,SUM($BJ51-CZ$7)*CY$8+DA$7,IF($BJ51&lt;=CZ$9,SUM($BJ51-CZ$8)*CY$9+DA$8,IF($BJ51&lt;=CZ$10,SUM($BJ51-CZ$9)*CY$10+DA$9,IF($BJ51&gt;=CZ44+1,SUM($BJ51-CZ$10)*CY$11+DA$10))))))</f>
        <v>12250</v>
      </c>
      <c r="CZ51" s="521">
        <f t="shared" si="168"/>
        <v>22750</v>
      </c>
      <c r="DA51" s="522">
        <f t="shared" si="169"/>
        <v>-7105</v>
      </c>
      <c r="DB51" s="521">
        <f t="shared" si="225"/>
        <v>16500</v>
      </c>
      <c r="DC51" s="521">
        <f t="shared" si="170"/>
        <v>39250</v>
      </c>
      <c r="DD51" s="522">
        <f t="shared" si="248"/>
        <v>9395</v>
      </c>
      <c r="DE51" s="533">
        <f t="shared" si="226"/>
        <v>180.0584543145992</v>
      </c>
      <c r="DF51" s="26"/>
      <c r="DG51" s="379"/>
      <c r="DH51" s="480"/>
      <c r="DI51" s="519">
        <f t="shared" si="227"/>
        <v>35000</v>
      </c>
      <c r="DJ51" s="520">
        <f t="shared" ref="DJ51:DJ113" si="257">IF($BJ51&lt;=DK$6,SUM($BJ51*DJ$6),IF($BJ51&lt;=DK$7,SUM($BJ51-DK$6)*DJ$7+DL$6,IF($BJ51&lt;=DK$8,SUM($BJ51-DK$7)*DJ$8+DL$7,IF($BJ51&lt;=DK$9,SUM($BJ51-DK$8)*DJ$9+DL$8,IF($BJ51&lt;=DK$10,SUM($BJ51-DK$9)*DJ$10+DL$9,IF($BJ51&gt;=DK44+1,SUM($BJ51-DK$10)*DJ$11+DL$10))))))</f>
        <v>750</v>
      </c>
      <c r="DK51" s="529">
        <f t="shared" si="171"/>
        <v>34250</v>
      </c>
      <c r="DL51" s="522">
        <f t="shared" si="172"/>
        <v>4395</v>
      </c>
      <c r="DM51" s="531">
        <f t="shared" si="173"/>
        <v>84.231709070001429</v>
      </c>
      <c r="DN51" s="480"/>
      <c r="DO51" s="379"/>
      <c r="DP51" s="484"/>
      <c r="DQ51" s="519">
        <f t="shared" si="228"/>
        <v>35000</v>
      </c>
      <c r="DR51" s="708">
        <f t="shared" si="174"/>
        <v>4250</v>
      </c>
      <c r="DS51" s="529">
        <f t="shared" si="175"/>
        <v>30750</v>
      </c>
      <c r="DT51" s="522">
        <f t="shared" si="176"/>
        <v>895</v>
      </c>
      <c r="DU51" s="531">
        <f t="shared" si="177"/>
        <v>17.152987398783001</v>
      </c>
      <c r="DV51" s="484"/>
      <c r="DW51" s="379"/>
      <c r="DX51" s="486"/>
      <c r="DY51" s="464">
        <f t="shared" si="249"/>
        <v>35000</v>
      </c>
      <c r="DZ51" s="708">
        <f t="shared" si="178"/>
        <v>5033</v>
      </c>
      <c r="EA51" s="529">
        <f t="shared" si="250"/>
        <v>29967</v>
      </c>
      <c r="EB51" s="530">
        <f t="shared" si="251"/>
        <v>112</v>
      </c>
      <c r="EC51" s="533">
        <f t="shared" si="252"/>
        <v>4.2930381869579799</v>
      </c>
      <c r="ED51" s="464">
        <f t="shared" si="229"/>
        <v>0</v>
      </c>
      <c r="EE51" s="524">
        <f t="shared" si="179"/>
        <v>112</v>
      </c>
      <c r="EF51" s="531">
        <f t="shared" si="253"/>
        <v>4.2930381869579799</v>
      </c>
      <c r="EG51" s="531">
        <f t="shared" si="254"/>
        <v>2.1465190934789899</v>
      </c>
      <c r="EH51" s="486"/>
      <c r="EI51" s="379"/>
      <c r="EJ51" s="686"/>
      <c r="EK51" s="519">
        <f t="shared" si="230"/>
        <v>35000</v>
      </c>
      <c r="EL51" s="708">
        <f t="shared" si="181"/>
        <v>6125</v>
      </c>
      <c r="EM51" s="529">
        <f t="shared" si="182"/>
        <v>28875</v>
      </c>
      <c r="EN51" s="523">
        <f t="shared" si="183"/>
        <v>-980</v>
      </c>
      <c r="EO51" s="616">
        <f t="shared" si="184"/>
        <v>-18.782042067941163</v>
      </c>
      <c r="EP51" s="641">
        <f t="shared" si="185"/>
        <v>800</v>
      </c>
      <c r="EQ51" s="617">
        <f t="shared" si="186"/>
        <v>-180</v>
      </c>
      <c r="ER51" s="537">
        <f t="shared" si="187"/>
        <v>-3.4497628288055195</v>
      </c>
      <c r="ES51" s="686"/>
      <c r="ET51" s="379"/>
      <c r="EU51" s="686"/>
      <c r="EV51" s="519">
        <f t="shared" si="231"/>
        <v>35000</v>
      </c>
      <c r="EW51" s="708">
        <f t="shared" si="188"/>
        <v>6125</v>
      </c>
      <c r="EX51" s="529">
        <f t="shared" si="189"/>
        <v>28875</v>
      </c>
      <c r="EY51" s="617">
        <f t="shared" si="190"/>
        <v>-980</v>
      </c>
      <c r="EZ51" s="616">
        <f t="shared" si="191"/>
        <v>-18.782042067941163</v>
      </c>
      <c r="FA51" s="641">
        <f t="shared" si="192"/>
        <v>800</v>
      </c>
      <c r="FB51" s="617">
        <f t="shared" si="193"/>
        <v>-180</v>
      </c>
      <c r="FC51" s="537">
        <f t="shared" si="194"/>
        <v>-3.4497628288055195</v>
      </c>
      <c r="FD51" s="686"/>
      <c r="FE51" s="379"/>
      <c r="FF51" s="686"/>
      <c r="FG51" s="519">
        <f t="shared" si="232"/>
        <v>35000</v>
      </c>
      <c r="FH51" s="708">
        <f t="shared" si="195"/>
        <v>6125</v>
      </c>
      <c r="FI51" s="529">
        <f t="shared" si="196"/>
        <v>28875</v>
      </c>
      <c r="FJ51" s="617">
        <f t="shared" si="197"/>
        <v>-980</v>
      </c>
      <c r="FK51" s="616">
        <f t="shared" si="198"/>
        <v>-18.782042067941163</v>
      </c>
      <c r="FL51" s="641">
        <f t="shared" si="199"/>
        <v>800</v>
      </c>
      <c r="FM51" s="617">
        <f t="shared" si="200"/>
        <v>-180</v>
      </c>
      <c r="FN51" s="537">
        <f t="shared" si="201"/>
        <v>-3.4497628288055195</v>
      </c>
      <c r="FO51" s="686"/>
      <c r="FP51" s="379"/>
      <c r="FQ51" s="686"/>
      <c r="FR51" s="519">
        <f t="shared" si="233"/>
        <v>35000</v>
      </c>
      <c r="FS51" s="708">
        <f t="shared" si="202"/>
        <v>6125</v>
      </c>
      <c r="FT51" s="529">
        <f t="shared" si="203"/>
        <v>28875</v>
      </c>
      <c r="FU51" s="617">
        <f t="shared" si="204"/>
        <v>-980</v>
      </c>
      <c r="FV51" s="616">
        <f t="shared" si="205"/>
        <v>-18.782042067941163</v>
      </c>
      <c r="FW51" s="641">
        <f t="shared" si="206"/>
        <v>800</v>
      </c>
      <c r="FX51" s="617">
        <f t="shared" si="207"/>
        <v>-180</v>
      </c>
      <c r="FY51" s="537">
        <f t="shared" si="208"/>
        <v>-3.4497628288055195</v>
      </c>
      <c r="FZ51" s="686"/>
      <c r="GA51" s="379"/>
      <c r="GB51" s="379"/>
      <c r="GC51" s="379"/>
      <c r="GD51" s="379"/>
      <c r="GE51" s="379"/>
      <c r="GF51" s="379"/>
      <c r="GG51" s="379"/>
    </row>
    <row r="52" spans="1:189" s="1" customFormat="1" x14ac:dyDescent="0.25">
      <c r="A52" s="379"/>
      <c r="B52" s="379"/>
      <c r="C52" s="379"/>
      <c r="D52" s="379"/>
      <c r="E52" s="379"/>
      <c r="F52" s="379"/>
      <c r="G52" s="379"/>
      <c r="H52" s="379"/>
      <c r="I52" s="539"/>
      <c r="J52" s="379"/>
      <c r="K52" s="228"/>
      <c r="L52" s="694"/>
      <c r="M52" s="694" t="s">
        <v>200</v>
      </c>
      <c r="N52" s="694" t="s">
        <v>200</v>
      </c>
      <c r="O52" s="694"/>
      <c r="P52" s="228"/>
      <c r="Q52" s="379"/>
      <c r="R52" s="539"/>
      <c r="S52" s="379"/>
      <c r="T52" s="228"/>
      <c r="U52" s="450">
        <f t="shared" si="234"/>
        <v>40000</v>
      </c>
      <c r="V52" s="712">
        <f t="shared" si="235"/>
        <v>10442.428849999997</v>
      </c>
      <c r="W52" s="697">
        <f t="shared" si="236"/>
        <v>1020</v>
      </c>
      <c r="X52" s="697">
        <f t="shared" si="237"/>
        <v>8520</v>
      </c>
      <c r="Y52" s="698">
        <f t="shared" si="238"/>
        <v>4520</v>
      </c>
      <c r="Z52" s="629">
        <f t="shared" si="239"/>
        <v>920</v>
      </c>
      <c r="AA52" s="439">
        <f t="shared" si="240"/>
        <v>112</v>
      </c>
      <c r="AB52" s="713">
        <f t="shared" si="241"/>
        <v>112</v>
      </c>
      <c r="AC52" s="714">
        <f t="shared" si="145"/>
        <v>-980</v>
      </c>
      <c r="AD52" s="509">
        <f t="shared" si="146"/>
        <v>-180</v>
      </c>
      <c r="AE52" s="228"/>
      <c r="AF52" s="379"/>
      <c r="AG52" s="228"/>
      <c r="AH52" s="715">
        <f t="shared" si="147"/>
        <v>30.731103148911114</v>
      </c>
      <c r="AI52" s="716">
        <f t="shared" si="209"/>
        <v>3.001765744555621</v>
      </c>
      <c r="AJ52" s="716">
        <f t="shared" si="148"/>
        <v>25.073572689817539</v>
      </c>
      <c r="AK52" s="454">
        <f t="shared" si="210"/>
        <v>13.301942319011182</v>
      </c>
      <c r="AL52" s="632">
        <f t="shared" si="211"/>
        <v>2.707474985285462</v>
      </c>
      <c r="AM52" s="457">
        <f t="shared" si="212"/>
        <v>0.329605650382578</v>
      </c>
      <c r="AN52" s="717">
        <f t="shared" si="149"/>
        <v>0.329605650382578</v>
      </c>
      <c r="AO52" s="633">
        <f t="shared" si="150"/>
        <v>-2.8840494408475572</v>
      </c>
      <c r="AP52" s="634">
        <f t="shared" si="151"/>
        <v>-0.52972336668628606</v>
      </c>
      <c r="AQ52" s="228"/>
      <c r="AR52" s="379"/>
      <c r="AS52" s="228"/>
      <c r="AT52" s="450">
        <f t="shared" si="213"/>
        <v>40000</v>
      </c>
      <c r="AU52" s="718">
        <f t="shared" si="152"/>
        <v>200.13279382875754</v>
      </c>
      <c r="AV52" s="719">
        <f t="shared" si="214"/>
        <v>19.548656029897945</v>
      </c>
      <c r="AW52" s="720">
        <f t="shared" si="215"/>
        <v>163.28877389679459</v>
      </c>
      <c r="AX52" s="721">
        <f t="shared" si="216"/>
        <v>86.627377701116373</v>
      </c>
      <c r="AY52" s="632">
        <f t="shared" si="217"/>
        <v>17.632121125005987</v>
      </c>
      <c r="AZ52" s="457">
        <f t="shared" si="218"/>
        <v>2.1465190934789899</v>
      </c>
      <c r="BA52" s="457">
        <f t="shared" si="219"/>
        <v>2.1465190934789899</v>
      </c>
      <c r="BB52" s="508">
        <f t="shared" si="153"/>
        <v>-18.782042067941163</v>
      </c>
      <c r="BC52" s="509">
        <f t="shared" si="154"/>
        <v>-3.4497628288055195</v>
      </c>
      <c r="BD52" s="228"/>
      <c r="BE52" s="379"/>
      <c r="BF52" s="539"/>
      <c r="BG52" s="379"/>
      <c r="BH52" s="379"/>
      <c r="BI52" s="460"/>
      <c r="BJ52" s="464">
        <f t="shared" si="242"/>
        <v>40000</v>
      </c>
      <c r="BK52" s="465">
        <f t="shared" si="155"/>
        <v>6020</v>
      </c>
      <c r="BL52" s="637">
        <f t="shared" si="156"/>
        <v>33980</v>
      </c>
      <c r="BM52" s="219"/>
      <c r="BN52" s="219"/>
      <c r="BO52" s="464">
        <f t="shared" si="220"/>
        <v>40000</v>
      </c>
      <c r="BP52" s="465">
        <f t="shared" si="157"/>
        <v>1500</v>
      </c>
      <c r="BQ52" s="637">
        <f t="shared" si="221"/>
        <v>38500</v>
      </c>
      <c r="BR52" s="707">
        <f t="shared" si="158"/>
        <v>4520</v>
      </c>
      <c r="BS52" s="298"/>
      <c r="BT52" s="379"/>
      <c r="BU52" s="298"/>
      <c r="BV52" s="464">
        <f t="shared" si="243"/>
        <v>40000</v>
      </c>
      <c r="BW52" s="464">
        <f t="shared" si="244"/>
        <v>17622.42885</v>
      </c>
      <c r="BX52" s="637">
        <f t="shared" si="159"/>
        <v>51602.428849999997</v>
      </c>
      <c r="BY52" s="707">
        <f t="shared" si="160"/>
        <v>17622.428849999997</v>
      </c>
      <c r="BZ52" s="298"/>
      <c r="CA52" s="379"/>
      <c r="CB52" s="219"/>
      <c r="CC52" s="464">
        <f t="shared" si="131"/>
        <v>26302.132611940302</v>
      </c>
      <c r="CD52" s="464">
        <f t="shared" si="161"/>
        <v>66302.132611940295</v>
      </c>
      <c r="CE52" s="465">
        <f t="shared" si="162"/>
        <v>21879.703761940298</v>
      </c>
      <c r="CF52" s="637">
        <f t="shared" si="245"/>
        <v>44422.428849999997</v>
      </c>
      <c r="CG52" s="707">
        <f t="shared" si="163"/>
        <v>10442.428849999997</v>
      </c>
      <c r="CH52" s="298"/>
      <c r="CI52" s="465">
        <f t="shared" si="164"/>
        <v>13200</v>
      </c>
      <c r="CJ52" s="464">
        <f t="shared" si="246"/>
        <v>26800</v>
      </c>
      <c r="CK52" s="637">
        <f t="shared" si="247"/>
        <v>17622.42885</v>
      </c>
      <c r="CL52" s="637">
        <f t="shared" si="222"/>
        <v>44422.428849999997</v>
      </c>
      <c r="CM52" s="707">
        <f t="shared" si="165"/>
        <v>10442.428849999997</v>
      </c>
      <c r="CN52" s="298"/>
      <c r="CO52" s="379"/>
      <c r="CP52" s="539"/>
      <c r="CQ52" s="379"/>
      <c r="CR52" s="26"/>
      <c r="CS52" s="519">
        <f t="shared" si="223"/>
        <v>40000</v>
      </c>
      <c r="CT52" s="520">
        <f t="shared" si="255"/>
        <v>5000</v>
      </c>
      <c r="CU52" s="521">
        <f t="shared" si="166"/>
        <v>35000</v>
      </c>
      <c r="CV52" s="522">
        <f t="shared" si="167"/>
        <v>1020</v>
      </c>
      <c r="CW52" s="26"/>
      <c r="CX52" s="519">
        <f t="shared" si="224"/>
        <v>40000</v>
      </c>
      <c r="CY52" s="520">
        <f t="shared" si="256"/>
        <v>14000</v>
      </c>
      <c r="CZ52" s="521">
        <f t="shared" si="168"/>
        <v>26000</v>
      </c>
      <c r="DA52" s="522">
        <f t="shared" si="169"/>
        <v>-7980</v>
      </c>
      <c r="DB52" s="521">
        <f t="shared" si="225"/>
        <v>16500</v>
      </c>
      <c r="DC52" s="521">
        <f t="shared" si="170"/>
        <v>42500</v>
      </c>
      <c r="DD52" s="522">
        <f t="shared" si="248"/>
        <v>8520</v>
      </c>
      <c r="DE52" s="533">
        <f t="shared" si="226"/>
        <v>163.28877389679459</v>
      </c>
      <c r="DF52" s="26"/>
      <c r="DG52" s="379"/>
      <c r="DH52" s="480"/>
      <c r="DI52" s="519">
        <f t="shared" si="227"/>
        <v>40000</v>
      </c>
      <c r="DJ52" s="520">
        <f t="shared" si="257"/>
        <v>1500</v>
      </c>
      <c r="DK52" s="529">
        <f t="shared" si="171"/>
        <v>38500</v>
      </c>
      <c r="DL52" s="522">
        <f t="shared" si="172"/>
        <v>4520</v>
      </c>
      <c r="DM52" s="531">
        <f t="shared" si="173"/>
        <v>86.627377701116373</v>
      </c>
      <c r="DN52" s="480"/>
      <c r="DO52" s="379"/>
      <c r="DP52" s="484"/>
      <c r="DQ52" s="519">
        <f t="shared" si="228"/>
        <v>40000</v>
      </c>
      <c r="DR52" s="708">
        <f t="shared" si="174"/>
        <v>5100</v>
      </c>
      <c r="DS52" s="529">
        <f t="shared" si="175"/>
        <v>34900</v>
      </c>
      <c r="DT52" s="522">
        <f t="shared" si="176"/>
        <v>920</v>
      </c>
      <c r="DU52" s="531">
        <f t="shared" si="177"/>
        <v>17.632121125005987</v>
      </c>
      <c r="DV52" s="484"/>
      <c r="DW52" s="379"/>
      <c r="DX52" s="486"/>
      <c r="DY52" s="464">
        <f t="shared" si="249"/>
        <v>40000</v>
      </c>
      <c r="DZ52" s="708">
        <f t="shared" si="178"/>
        <v>5908</v>
      </c>
      <c r="EA52" s="529">
        <f t="shared" si="250"/>
        <v>34092</v>
      </c>
      <c r="EB52" s="530">
        <f t="shared" si="251"/>
        <v>112</v>
      </c>
      <c r="EC52" s="533">
        <f t="shared" si="252"/>
        <v>4.2930381869579799</v>
      </c>
      <c r="ED52" s="464">
        <f t="shared" si="229"/>
        <v>0</v>
      </c>
      <c r="EE52" s="524">
        <f t="shared" si="179"/>
        <v>112</v>
      </c>
      <c r="EF52" s="531">
        <f t="shared" si="253"/>
        <v>4.2930381869579799</v>
      </c>
      <c r="EG52" s="531">
        <f t="shared" si="254"/>
        <v>2.1465190934789899</v>
      </c>
      <c r="EH52" s="486"/>
      <c r="EI52" s="379"/>
      <c r="EJ52" s="686"/>
      <c r="EK52" s="519">
        <f t="shared" si="230"/>
        <v>40000</v>
      </c>
      <c r="EL52" s="708">
        <f t="shared" si="181"/>
        <v>7000</v>
      </c>
      <c r="EM52" s="529">
        <f t="shared" si="182"/>
        <v>33000</v>
      </c>
      <c r="EN52" s="523">
        <f t="shared" si="183"/>
        <v>-980</v>
      </c>
      <c r="EO52" s="616">
        <f t="shared" si="184"/>
        <v>-18.782042067941163</v>
      </c>
      <c r="EP52" s="641">
        <f t="shared" si="185"/>
        <v>800</v>
      </c>
      <c r="EQ52" s="617">
        <f t="shared" si="186"/>
        <v>-180</v>
      </c>
      <c r="ER52" s="537">
        <f t="shared" si="187"/>
        <v>-3.4497628288055195</v>
      </c>
      <c r="ES52" s="686"/>
      <c r="ET52" s="379"/>
      <c r="EU52" s="686"/>
      <c r="EV52" s="519">
        <f t="shared" si="231"/>
        <v>40000</v>
      </c>
      <c r="EW52" s="708">
        <f t="shared" si="188"/>
        <v>7000</v>
      </c>
      <c r="EX52" s="529">
        <f t="shared" si="189"/>
        <v>33000</v>
      </c>
      <c r="EY52" s="617">
        <f t="shared" si="190"/>
        <v>-980</v>
      </c>
      <c r="EZ52" s="616">
        <f t="shared" si="191"/>
        <v>-18.782042067941163</v>
      </c>
      <c r="FA52" s="641">
        <f t="shared" si="192"/>
        <v>800</v>
      </c>
      <c r="FB52" s="617">
        <f t="shared" si="193"/>
        <v>-180</v>
      </c>
      <c r="FC52" s="537">
        <f t="shared" si="194"/>
        <v>-3.4497628288055195</v>
      </c>
      <c r="FD52" s="686"/>
      <c r="FE52" s="379"/>
      <c r="FF52" s="686"/>
      <c r="FG52" s="519">
        <f t="shared" si="232"/>
        <v>40000</v>
      </c>
      <c r="FH52" s="708">
        <f t="shared" si="195"/>
        <v>7000</v>
      </c>
      <c r="FI52" s="529">
        <f t="shared" si="196"/>
        <v>33000</v>
      </c>
      <c r="FJ52" s="617">
        <f t="shared" si="197"/>
        <v>-980</v>
      </c>
      <c r="FK52" s="616">
        <f t="shared" si="198"/>
        <v>-18.782042067941163</v>
      </c>
      <c r="FL52" s="641">
        <f t="shared" si="199"/>
        <v>800</v>
      </c>
      <c r="FM52" s="617">
        <f t="shared" si="200"/>
        <v>-180</v>
      </c>
      <c r="FN52" s="537">
        <f t="shared" si="201"/>
        <v>-3.4497628288055195</v>
      </c>
      <c r="FO52" s="686"/>
      <c r="FP52" s="379"/>
      <c r="FQ52" s="686"/>
      <c r="FR52" s="519">
        <f t="shared" si="233"/>
        <v>40000</v>
      </c>
      <c r="FS52" s="708">
        <f t="shared" si="202"/>
        <v>7000</v>
      </c>
      <c r="FT52" s="529">
        <f t="shared" si="203"/>
        <v>33000</v>
      </c>
      <c r="FU52" s="617">
        <f t="shared" si="204"/>
        <v>-980</v>
      </c>
      <c r="FV52" s="616">
        <f t="shared" si="205"/>
        <v>-18.782042067941163</v>
      </c>
      <c r="FW52" s="641">
        <f t="shared" si="206"/>
        <v>800</v>
      </c>
      <c r="FX52" s="617">
        <f t="shared" si="207"/>
        <v>-180</v>
      </c>
      <c r="FY52" s="537">
        <f t="shared" si="208"/>
        <v>-3.4497628288055195</v>
      </c>
      <c r="FZ52" s="686"/>
      <c r="GA52" s="379"/>
      <c r="GB52" s="379"/>
      <c r="GC52" s="379"/>
      <c r="GD52" s="379"/>
      <c r="GE52" s="379"/>
      <c r="GF52" s="379"/>
      <c r="GG52" s="379"/>
    </row>
    <row r="53" spans="1:189" s="1" customFormat="1" x14ac:dyDescent="0.25">
      <c r="A53" s="379"/>
      <c r="B53" s="379"/>
      <c r="C53" s="379"/>
      <c r="D53" s="379"/>
      <c r="E53" s="379"/>
      <c r="F53" s="379"/>
      <c r="G53" s="379"/>
      <c r="H53" s="379"/>
      <c r="I53" s="539"/>
      <c r="J53" s="379"/>
      <c r="K53" s="228"/>
      <c r="L53" s="723"/>
      <c r="M53" s="723" t="s">
        <v>181</v>
      </c>
      <c r="N53" s="723" t="s">
        <v>181</v>
      </c>
      <c r="O53" s="723"/>
      <c r="P53" s="228"/>
      <c r="Q53" s="379"/>
      <c r="R53" s="539"/>
      <c r="S53" s="379"/>
      <c r="T53" s="228"/>
      <c r="U53" s="450">
        <f t="shared" si="234"/>
        <v>45000</v>
      </c>
      <c r="V53" s="712">
        <f t="shared" si="235"/>
        <v>9667.4288499999966</v>
      </c>
      <c r="W53" s="697">
        <f t="shared" si="236"/>
        <v>895</v>
      </c>
      <c r="X53" s="697">
        <f t="shared" si="237"/>
        <v>7645</v>
      </c>
      <c r="Y53" s="698">
        <f t="shared" si="238"/>
        <v>4645</v>
      </c>
      <c r="Z53" s="629">
        <f t="shared" si="239"/>
        <v>945</v>
      </c>
      <c r="AA53" s="439">
        <f t="shared" si="240"/>
        <v>112</v>
      </c>
      <c r="AB53" s="713">
        <f t="shared" si="241"/>
        <v>242</v>
      </c>
      <c r="AC53" s="714">
        <f t="shared" si="145"/>
        <v>-980</v>
      </c>
      <c r="AD53" s="509">
        <f t="shared" si="146"/>
        <v>-180</v>
      </c>
      <c r="AE53" s="228"/>
      <c r="AF53" s="379"/>
      <c r="AG53" s="228"/>
      <c r="AH53" s="715">
        <f t="shared" si="147"/>
        <v>25.370499540742674</v>
      </c>
      <c r="AI53" s="716">
        <f t="shared" si="209"/>
        <v>2.3487731268862353</v>
      </c>
      <c r="AJ53" s="716">
        <f t="shared" si="148"/>
        <v>20.062983860385778</v>
      </c>
      <c r="AK53" s="454">
        <f t="shared" si="210"/>
        <v>12.190001312163758</v>
      </c>
      <c r="AL53" s="632">
        <f t="shared" si="211"/>
        <v>2.4799895026899357</v>
      </c>
      <c r="AM53" s="457">
        <f t="shared" si="212"/>
        <v>0.29392468180028869</v>
      </c>
      <c r="AN53" s="717">
        <f t="shared" si="149"/>
        <v>0.63508725888990947</v>
      </c>
      <c r="AO53" s="633">
        <f t="shared" si="150"/>
        <v>-2.5718409657525259</v>
      </c>
      <c r="AP53" s="634">
        <f t="shared" si="151"/>
        <v>-0.4723789528933211</v>
      </c>
      <c r="AQ53" s="228"/>
      <c r="AR53" s="379"/>
      <c r="AS53" s="228"/>
      <c r="AT53" s="450">
        <f t="shared" si="213"/>
        <v>45000</v>
      </c>
      <c r="AU53" s="718">
        <f t="shared" si="152"/>
        <v>185.2796483158449</v>
      </c>
      <c r="AV53" s="719">
        <f t="shared" si="214"/>
        <v>17.152987398783001</v>
      </c>
      <c r="AW53" s="720">
        <f t="shared" si="215"/>
        <v>146.51909347898999</v>
      </c>
      <c r="AX53" s="721">
        <f t="shared" si="216"/>
        <v>89.023046332231317</v>
      </c>
      <c r="AY53" s="632">
        <f t="shared" si="217"/>
        <v>18.111254851228978</v>
      </c>
      <c r="AZ53" s="457">
        <f t="shared" si="218"/>
        <v>2.1465190934789899</v>
      </c>
      <c r="BA53" s="457">
        <f t="shared" si="219"/>
        <v>4.6380144698385317</v>
      </c>
      <c r="BB53" s="508">
        <f t="shared" si="153"/>
        <v>-18.782042067941163</v>
      </c>
      <c r="BC53" s="509">
        <f t="shared" si="154"/>
        <v>-3.4497628288055195</v>
      </c>
      <c r="BD53" s="228"/>
      <c r="BE53" s="379"/>
      <c r="BF53" s="539"/>
      <c r="BG53" s="379"/>
      <c r="BH53" s="379"/>
      <c r="BI53" s="460"/>
      <c r="BJ53" s="464">
        <f t="shared" si="242"/>
        <v>45000</v>
      </c>
      <c r="BK53" s="465">
        <f t="shared" si="155"/>
        <v>6895</v>
      </c>
      <c r="BL53" s="637">
        <f t="shared" si="156"/>
        <v>38105</v>
      </c>
      <c r="BM53" s="219"/>
      <c r="BN53" s="219"/>
      <c r="BO53" s="464">
        <f t="shared" si="220"/>
        <v>45000</v>
      </c>
      <c r="BP53" s="465">
        <f t="shared" si="157"/>
        <v>2250</v>
      </c>
      <c r="BQ53" s="637">
        <f t="shared" si="221"/>
        <v>42750</v>
      </c>
      <c r="BR53" s="707">
        <f t="shared" si="158"/>
        <v>4645</v>
      </c>
      <c r="BS53" s="298"/>
      <c r="BT53" s="379"/>
      <c r="BU53" s="298"/>
      <c r="BV53" s="464">
        <f t="shared" si="243"/>
        <v>45000</v>
      </c>
      <c r="BW53" s="464">
        <f t="shared" si="244"/>
        <v>17622.42885</v>
      </c>
      <c r="BX53" s="637">
        <f t="shared" si="159"/>
        <v>55727.428849999997</v>
      </c>
      <c r="BY53" s="707">
        <f t="shared" si="160"/>
        <v>17622.428849999997</v>
      </c>
      <c r="BZ53" s="298"/>
      <c r="CA53" s="379"/>
      <c r="CB53" s="219"/>
      <c r="CC53" s="464">
        <f t="shared" si="131"/>
        <v>26302.132611940302</v>
      </c>
      <c r="CD53" s="464">
        <f t="shared" si="161"/>
        <v>71302.132611940295</v>
      </c>
      <c r="CE53" s="465">
        <f t="shared" si="162"/>
        <v>23529.703761940298</v>
      </c>
      <c r="CF53" s="637">
        <f t="shared" si="245"/>
        <v>47772.428849999997</v>
      </c>
      <c r="CG53" s="707">
        <f t="shared" si="163"/>
        <v>9667.4288499999966</v>
      </c>
      <c r="CH53" s="298"/>
      <c r="CI53" s="465">
        <f t="shared" si="164"/>
        <v>14850</v>
      </c>
      <c r="CJ53" s="464">
        <f t="shared" si="246"/>
        <v>30150</v>
      </c>
      <c r="CK53" s="637">
        <f t="shared" si="247"/>
        <v>17622.42885</v>
      </c>
      <c r="CL53" s="637">
        <f t="shared" si="222"/>
        <v>47772.428849999997</v>
      </c>
      <c r="CM53" s="707">
        <f t="shared" si="165"/>
        <v>9667.4288499999966</v>
      </c>
      <c r="CN53" s="298"/>
      <c r="CO53" s="379"/>
      <c r="CP53" s="539"/>
      <c r="CQ53" s="379"/>
      <c r="CR53" s="26"/>
      <c r="CS53" s="519">
        <f t="shared" si="223"/>
        <v>45000</v>
      </c>
      <c r="CT53" s="520">
        <f t="shared" si="255"/>
        <v>6000</v>
      </c>
      <c r="CU53" s="521">
        <f t="shared" si="166"/>
        <v>39000</v>
      </c>
      <c r="CV53" s="522">
        <f t="shared" si="167"/>
        <v>895</v>
      </c>
      <c r="CW53" s="26"/>
      <c r="CX53" s="519">
        <f t="shared" si="224"/>
        <v>45000</v>
      </c>
      <c r="CY53" s="520">
        <f t="shared" si="256"/>
        <v>15750</v>
      </c>
      <c r="CZ53" s="521">
        <f t="shared" si="168"/>
        <v>29250</v>
      </c>
      <c r="DA53" s="522">
        <f t="shared" si="169"/>
        <v>-8855</v>
      </c>
      <c r="DB53" s="521">
        <f t="shared" si="225"/>
        <v>16500</v>
      </c>
      <c r="DC53" s="521">
        <f t="shared" si="170"/>
        <v>45750</v>
      </c>
      <c r="DD53" s="522">
        <f t="shared" si="248"/>
        <v>7645</v>
      </c>
      <c r="DE53" s="533">
        <f t="shared" si="226"/>
        <v>146.51909347898999</v>
      </c>
      <c r="DF53" s="26"/>
      <c r="DG53" s="379"/>
      <c r="DH53" s="480"/>
      <c r="DI53" s="519">
        <f t="shared" si="227"/>
        <v>45000</v>
      </c>
      <c r="DJ53" s="520">
        <f t="shared" si="257"/>
        <v>2250</v>
      </c>
      <c r="DK53" s="529">
        <f t="shared" si="171"/>
        <v>42750</v>
      </c>
      <c r="DL53" s="522">
        <f t="shared" si="172"/>
        <v>4645</v>
      </c>
      <c r="DM53" s="531">
        <f t="shared" si="173"/>
        <v>89.023046332231317</v>
      </c>
      <c r="DN53" s="480"/>
      <c r="DO53" s="379"/>
      <c r="DP53" s="484"/>
      <c r="DQ53" s="519">
        <f t="shared" si="228"/>
        <v>45000</v>
      </c>
      <c r="DR53" s="708">
        <f t="shared" si="174"/>
        <v>5950</v>
      </c>
      <c r="DS53" s="529">
        <f t="shared" si="175"/>
        <v>39050</v>
      </c>
      <c r="DT53" s="522">
        <f t="shared" si="176"/>
        <v>945</v>
      </c>
      <c r="DU53" s="531">
        <f t="shared" si="177"/>
        <v>18.111254851228978</v>
      </c>
      <c r="DV53" s="484"/>
      <c r="DW53" s="379"/>
      <c r="DX53" s="486"/>
      <c r="DY53" s="464">
        <f t="shared" si="249"/>
        <v>45000</v>
      </c>
      <c r="DZ53" s="708">
        <f t="shared" si="178"/>
        <v>6783</v>
      </c>
      <c r="EA53" s="529">
        <f t="shared" si="250"/>
        <v>38217</v>
      </c>
      <c r="EB53" s="530">
        <f t="shared" si="251"/>
        <v>112</v>
      </c>
      <c r="EC53" s="533">
        <f t="shared" si="252"/>
        <v>4.2930381869579799</v>
      </c>
      <c r="ED53" s="464">
        <f t="shared" si="229"/>
        <v>130</v>
      </c>
      <c r="EE53" s="524">
        <f t="shared" si="179"/>
        <v>242</v>
      </c>
      <c r="EF53" s="531">
        <f t="shared" si="253"/>
        <v>9.2760289396770634</v>
      </c>
      <c r="EG53" s="531">
        <f t="shared" si="254"/>
        <v>4.6380144698385317</v>
      </c>
      <c r="EH53" s="486"/>
      <c r="EI53" s="379"/>
      <c r="EJ53" s="686"/>
      <c r="EK53" s="519">
        <f t="shared" si="230"/>
        <v>45000</v>
      </c>
      <c r="EL53" s="708">
        <f t="shared" si="181"/>
        <v>7875</v>
      </c>
      <c r="EM53" s="529">
        <f t="shared" si="182"/>
        <v>37125</v>
      </c>
      <c r="EN53" s="523">
        <f t="shared" si="183"/>
        <v>-980</v>
      </c>
      <c r="EO53" s="616">
        <f t="shared" si="184"/>
        <v>-18.782042067941163</v>
      </c>
      <c r="EP53" s="641">
        <f t="shared" si="185"/>
        <v>800</v>
      </c>
      <c r="EQ53" s="617">
        <f t="shared" si="186"/>
        <v>-180</v>
      </c>
      <c r="ER53" s="537">
        <f t="shared" si="187"/>
        <v>-3.4497628288055195</v>
      </c>
      <c r="ES53" s="686"/>
      <c r="ET53" s="379"/>
      <c r="EU53" s="686"/>
      <c r="EV53" s="519">
        <f t="shared" si="231"/>
        <v>45000</v>
      </c>
      <c r="EW53" s="708">
        <f t="shared" si="188"/>
        <v>7875</v>
      </c>
      <c r="EX53" s="529">
        <f t="shared" si="189"/>
        <v>37125</v>
      </c>
      <c r="EY53" s="617">
        <f t="shared" si="190"/>
        <v>-980</v>
      </c>
      <c r="EZ53" s="616">
        <f t="shared" si="191"/>
        <v>-18.782042067941163</v>
      </c>
      <c r="FA53" s="641">
        <f t="shared" si="192"/>
        <v>800</v>
      </c>
      <c r="FB53" s="617">
        <f t="shared" si="193"/>
        <v>-180</v>
      </c>
      <c r="FC53" s="537">
        <f t="shared" si="194"/>
        <v>-3.4497628288055195</v>
      </c>
      <c r="FD53" s="686"/>
      <c r="FE53" s="379"/>
      <c r="FF53" s="686"/>
      <c r="FG53" s="519">
        <f t="shared" si="232"/>
        <v>45000</v>
      </c>
      <c r="FH53" s="708">
        <f t="shared" si="195"/>
        <v>7875</v>
      </c>
      <c r="FI53" s="529">
        <f t="shared" si="196"/>
        <v>37125</v>
      </c>
      <c r="FJ53" s="617">
        <f t="shared" si="197"/>
        <v>-980</v>
      </c>
      <c r="FK53" s="616">
        <f t="shared" si="198"/>
        <v>-18.782042067941163</v>
      </c>
      <c r="FL53" s="641">
        <f t="shared" si="199"/>
        <v>800</v>
      </c>
      <c r="FM53" s="617">
        <f t="shared" si="200"/>
        <v>-180</v>
      </c>
      <c r="FN53" s="537">
        <f t="shared" si="201"/>
        <v>-3.4497628288055195</v>
      </c>
      <c r="FO53" s="686"/>
      <c r="FP53" s="379"/>
      <c r="FQ53" s="686"/>
      <c r="FR53" s="519">
        <f t="shared" si="233"/>
        <v>45000</v>
      </c>
      <c r="FS53" s="708">
        <f t="shared" si="202"/>
        <v>7875</v>
      </c>
      <c r="FT53" s="529">
        <f t="shared" si="203"/>
        <v>37125</v>
      </c>
      <c r="FU53" s="617">
        <f t="shared" si="204"/>
        <v>-980</v>
      </c>
      <c r="FV53" s="616">
        <f t="shared" si="205"/>
        <v>-18.782042067941163</v>
      </c>
      <c r="FW53" s="641">
        <f t="shared" si="206"/>
        <v>800</v>
      </c>
      <c r="FX53" s="617">
        <f t="shared" si="207"/>
        <v>-180</v>
      </c>
      <c r="FY53" s="537">
        <f t="shared" si="208"/>
        <v>-3.4497628288055195</v>
      </c>
      <c r="FZ53" s="686"/>
      <c r="GA53" s="379"/>
      <c r="GB53" s="379"/>
      <c r="GC53" s="379"/>
      <c r="GD53" s="379"/>
      <c r="GE53" s="379"/>
      <c r="GF53" s="379"/>
      <c r="GG53" s="379"/>
    </row>
    <row r="54" spans="1:189" s="1" customFormat="1" x14ac:dyDescent="0.25">
      <c r="A54" s="379"/>
      <c r="B54" s="379"/>
      <c r="C54" s="379"/>
      <c r="D54" s="379"/>
      <c r="E54" s="379"/>
      <c r="F54" s="379"/>
      <c r="G54" s="379"/>
      <c r="H54" s="379"/>
      <c r="I54" s="539"/>
      <c r="J54" s="379"/>
      <c r="K54" s="228"/>
      <c r="L54" s="724" t="s">
        <v>94</v>
      </c>
      <c r="M54" s="725">
        <f>M55/40</f>
        <v>8.4435000000000002</v>
      </c>
      <c r="N54" s="725">
        <f>N55/40</f>
        <v>9.6635000000000009</v>
      </c>
      <c r="O54" s="726"/>
      <c r="P54" s="228"/>
      <c r="Q54" s="379"/>
      <c r="R54" s="539"/>
      <c r="S54" s="379"/>
      <c r="T54" s="228"/>
      <c r="U54" s="450">
        <f t="shared" si="234"/>
        <v>50000</v>
      </c>
      <c r="V54" s="712">
        <f t="shared" si="235"/>
        <v>9142.4288499999966</v>
      </c>
      <c r="W54" s="697">
        <f t="shared" si="236"/>
        <v>1020</v>
      </c>
      <c r="X54" s="697">
        <f t="shared" si="237"/>
        <v>7020</v>
      </c>
      <c r="Y54" s="698">
        <f t="shared" si="238"/>
        <v>5020</v>
      </c>
      <c r="Z54" s="629">
        <f t="shared" si="239"/>
        <v>1220</v>
      </c>
      <c r="AA54" s="439">
        <f t="shared" si="240"/>
        <v>362</v>
      </c>
      <c r="AB54" s="713">
        <f t="shared" si="241"/>
        <v>882</v>
      </c>
      <c r="AC54" s="714">
        <f t="shared" si="145"/>
        <v>-730</v>
      </c>
      <c r="AD54" s="509">
        <f t="shared" si="146"/>
        <v>-90</v>
      </c>
      <c r="AE54" s="228"/>
      <c r="AF54" s="379"/>
      <c r="AG54" s="228"/>
      <c r="AH54" s="715">
        <f t="shared" si="147"/>
        <v>21.778058242020002</v>
      </c>
      <c r="AI54" s="716">
        <f t="shared" si="209"/>
        <v>2.4297284421152932</v>
      </c>
      <c r="AJ54" s="716">
        <f t="shared" si="148"/>
        <v>16.722248689852311</v>
      </c>
      <c r="AK54" s="454">
        <f t="shared" si="210"/>
        <v>11.958075273939972</v>
      </c>
      <c r="AL54" s="632">
        <f t="shared" si="211"/>
        <v>2.9061457837065268</v>
      </c>
      <c r="AM54" s="457">
        <f t="shared" si="212"/>
        <v>0.86231538828013343</v>
      </c>
      <c r="AN54" s="717">
        <f t="shared" si="149"/>
        <v>2.1010004764173416</v>
      </c>
      <c r="AO54" s="633">
        <f t="shared" si="150"/>
        <v>-1.7389232968080037</v>
      </c>
      <c r="AP54" s="634">
        <f t="shared" si="151"/>
        <v>-0.21438780371605526</v>
      </c>
      <c r="AQ54" s="228"/>
      <c r="AR54" s="379"/>
      <c r="AS54" s="228"/>
      <c r="AT54" s="450">
        <f t="shared" si="213"/>
        <v>50000</v>
      </c>
      <c r="AU54" s="718">
        <f t="shared" si="152"/>
        <v>175.21784006516211</v>
      </c>
      <c r="AV54" s="719">
        <f t="shared" si="214"/>
        <v>19.548656029897945</v>
      </c>
      <c r="AW54" s="720">
        <f t="shared" si="215"/>
        <v>134.54075032341527</v>
      </c>
      <c r="AX54" s="721">
        <f t="shared" si="216"/>
        <v>96.210052225576163</v>
      </c>
      <c r="AY54" s="632">
        <f t="shared" si="217"/>
        <v>23.381725839681856</v>
      </c>
      <c r="AZ54" s="457">
        <f t="shared" si="218"/>
        <v>6.9378563557088784</v>
      </c>
      <c r="BA54" s="457">
        <f t="shared" si="219"/>
        <v>16.903837861147046</v>
      </c>
      <c r="BB54" s="508">
        <f t="shared" si="153"/>
        <v>-13.990704805711275</v>
      </c>
      <c r="BC54" s="509">
        <f t="shared" si="154"/>
        <v>-1.7248814144027598</v>
      </c>
      <c r="BD54" s="228"/>
      <c r="BE54" s="379"/>
      <c r="BF54" s="539"/>
      <c r="BG54" s="379"/>
      <c r="BH54" s="379"/>
      <c r="BI54" s="460"/>
      <c r="BJ54" s="464">
        <f t="shared" si="242"/>
        <v>50000</v>
      </c>
      <c r="BK54" s="465">
        <f t="shared" si="155"/>
        <v>8020</v>
      </c>
      <c r="BL54" s="637">
        <f t="shared" si="156"/>
        <v>41980</v>
      </c>
      <c r="BM54" s="219"/>
      <c r="BN54" s="219"/>
      <c r="BO54" s="464">
        <f t="shared" si="220"/>
        <v>50000</v>
      </c>
      <c r="BP54" s="465">
        <f t="shared" si="157"/>
        <v>3000</v>
      </c>
      <c r="BQ54" s="637">
        <f t="shared" si="221"/>
        <v>47000</v>
      </c>
      <c r="BR54" s="707">
        <f t="shared" si="158"/>
        <v>5020</v>
      </c>
      <c r="BS54" s="298"/>
      <c r="BT54" s="379"/>
      <c r="BU54" s="298"/>
      <c r="BV54" s="464">
        <f t="shared" si="243"/>
        <v>50000</v>
      </c>
      <c r="BW54" s="464">
        <f t="shared" si="244"/>
        <v>17622.42885</v>
      </c>
      <c r="BX54" s="637">
        <f t="shared" si="159"/>
        <v>59602.428849999997</v>
      </c>
      <c r="BY54" s="707">
        <f t="shared" si="160"/>
        <v>17622.428849999997</v>
      </c>
      <c r="BZ54" s="298"/>
      <c r="CA54" s="379"/>
      <c r="CB54" s="219"/>
      <c r="CC54" s="464">
        <f t="shared" si="131"/>
        <v>26302.132611940302</v>
      </c>
      <c r="CD54" s="464">
        <f t="shared" si="161"/>
        <v>76302.132611940295</v>
      </c>
      <c r="CE54" s="465">
        <f t="shared" si="162"/>
        <v>25179.703761940298</v>
      </c>
      <c r="CF54" s="637">
        <f t="shared" si="245"/>
        <v>51122.428849999997</v>
      </c>
      <c r="CG54" s="707">
        <f t="shared" si="163"/>
        <v>9142.4288499999966</v>
      </c>
      <c r="CH54" s="298"/>
      <c r="CI54" s="465">
        <f t="shared" si="164"/>
        <v>16500</v>
      </c>
      <c r="CJ54" s="464">
        <f t="shared" si="246"/>
        <v>33500</v>
      </c>
      <c r="CK54" s="637">
        <f t="shared" si="247"/>
        <v>17622.42885</v>
      </c>
      <c r="CL54" s="637">
        <f t="shared" si="222"/>
        <v>51122.428849999997</v>
      </c>
      <c r="CM54" s="707">
        <f t="shared" si="165"/>
        <v>9142.4288499999966</v>
      </c>
      <c r="CN54" s="298"/>
      <c r="CO54" s="379"/>
      <c r="CP54" s="539"/>
      <c r="CQ54" s="379"/>
      <c r="CR54" s="26"/>
      <c r="CS54" s="519">
        <f t="shared" si="223"/>
        <v>50000</v>
      </c>
      <c r="CT54" s="520">
        <f t="shared" si="255"/>
        <v>7000</v>
      </c>
      <c r="CU54" s="521">
        <f t="shared" si="166"/>
        <v>43000</v>
      </c>
      <c r="CV54" s="522">
        <f t="shared" si="167"/>
        <v>1020</v>
      </c>
      <c r="CW54" s="26"/>
      <c r="CX54" s="519">
        <f t="shared" si="224"/>
        <v>50000</v>
      </c>
      <c r="CY54" s="520">
        <f t="shared" si="256"/>
        <v>17500</v>
      </c>
      <c r="CZ54" s="521">
        <f t="shared" si="168"/>
        <v>32500</v>
      </c>
      <c r="DA54" s="522">
        <f t="shared" si="169"/>
        <v>-9480</v>
      </c>
      <c r="DB54" s="521">
        <f t="shared" si="225"/>
        <v>16500</v>
      </c>
      <c r="DC54" s="521">
        <f t="shared" si="170"/>
        <v>49000</v>
      </c>
      <c r="DD54" s="522">
        <f t="shared" si="248"/>
        <v>7020</v>
      </c>
      <c r="DE54" s="533">
        <f t="shared" si="226"/>
        <v>134.54075032341527</v>
      </c>
      <c r="DF54" s="26"/>
      <c r="DG54" s="379"/>
      <c r="DH54" s="480"/>
      <c r="DI54" s="519">
        <f t="shared" si="227"/>
        <v>50000</v>
      </c>
      <c r="DJ54" s="520">
        <f t="shared" si="257"/>
        <v>3000</v>
      </c>
      <c r="DK54" s="529">
        <f t="shared" si="171"/>
        <v>47000</v>
      </c>
      <c r="DL54" s="522">
        <f t="shared" si="172"/>
        <v>5020</v>
      </c>
      <c r="DM54" s="531">
        <f t="shared" si="173"/>
        <v>96.210052225576163</v>
      </c>
      <c r="DN54" s="480"/>
      <c r="DO54" s="379"/>
      <c r="DP54" s="484"/>
      <c r="DQ54" s="519">
        <f t="shared" si="228"/>
        <v>50000</v>
      </c>
      <c r="DR54" s="708">
        <f t="shared" si="174"/>
        <v>6800.0000000000009</v>
      </c>
      <c r="DS54" s="529">
        <f t="shared" si="175"/>
        <v>43200</v>
      </c>
      <c r="DT54" s="522">
        <f t="shared" si="176"/>
        <v>1220</v>
      </c>
      <c r="DU54" s="531">
        <f t="shared" si="177"/>
        <v>23.381725839681856</v>
      </c>
      <c r="DV54" s="484"/>
      <c r="DW54" s="379"/>
      <c r="DX54" s="486"/>
      <c r="DY54" s="464">
        <f t="shared" si="249"/>
        <v>50000</v>
      </c>
      <c r="DZ54" s="708">
        <f t="shared" si="178"/>
        <v>7658</v>
      </c>
      <c r="EA54" s="529">
        <f t="shared" si="250"/>
        <v>42342</v>
      </c>
      <c r="EB54" s="530">
        <f t="shared" si="251"/>
        <v>362</v>
      </c>
      <c r="EC54" s="533">
        <f t="shared" si="252"/>
        <v>13.875712711417757</v>
      </c>
      <c r="ED54" s="464">
        <f t="shared" si="229"/>
        <v>520</v>
      </c>
      <c r="EE54" s="524">
        <f t="shared" si="179"/>
        <v>882</v>
      </c>
      <c r="EF54" s="531">
        <f t="shared" si="253"/>
        <v>33.807675722294093</v>
      </c>
      <c r="EG54" s="531">
        <f t="shared" si="254"/>
        <v>16.903837861147046</v>
      </c>
      <c r="EH54" s="486"/>
      <c r="EI54" s="379"/>
      <c r="EJ54" s="686"/>
      <c r="EK54" s="519">
        <f t="shared" si="230"/>
        <v>50000</v>
      </c>
      <c r="EL54" s="708">
        <f t="shared" si="181"/>
        <v>8750</v>
      </c>
      <c r="EM54" s="529">
        <f t="shared" si="182"/>
        <v>41250</v>
      </c>
      <c r="EN54" s="523">
        <f t="shared" si="183"/>
        <v>-730</v>
      </c>
      <c r="EO54" s="616">
        <f t="shared" si="184"/>
        <v>-13.990704805711275</v>
      </c>
      <c r="EP54" s="641">
        <f t="shared" si="185"/>
        <v>640</v>
      </c>
      <c r="EQ54" s="617">
        <f t="shared" si="186"/>
        <v>-90</v>
      </c>
      <c r="ER54" s="537">
        <f t="shared" si="187"/>
        <v>-1.7248814144027598</v>
      </c>
      <c r="ES54" s="686"/>
      <c r="ET54" s="379"/>
      <c r="EU54" s="686"/>
      <c r="EV54" s="519">
        <f t="shared" si="231"/>
        <v>50000</v>
      </c>
      <c r="EW54" s="708">
        <f t="shared" si="188"/>
        <v>8750</v>
      </c>
      <c r="EX54" s="529">
        <f t="shared" si="189"/>
        <v>41250</v>
      </c>
      <c r="EY54" s="617">
        <f t="shared" si="190"/>
        <v>-730</v>
      </c>
      <c r="EZ54" s="616">
        <f t="shared" si="191"/>
        <v>-13.990704805711275</v>
      </c>
      <c r="FA54" s="641">
        <f t="shared" si="192"/>
        <v>640</v>
      </c>
      <c r="FB54" s="617">
        <f t="shared" si="193"/>
        <v>-90</v>
      </c>
      <c r="FC54" s="537">
        <f t="shared" si="194"/>
        <v>-1.7248814144027598</v>
      </c>
      <c r="FD54" s="686"/>
      <c r="FE54" s="379"/>
      <c r="FF54" s="686"/>
      <c r="FG54" s="519">
        <f t="shared" si="232"/>
        <v>50000</v>
      </c>
      <c r="FH54" s="708">
        <f t="shared" si="195"/>
        <v>8750</v>
      </c>
      <c r="FI54" s="529">
        <f t="shared" si="196"/>
        <v>41250</v>
      </c>
      <c r="FJ54" s="617">
        <f t="shared" si="197"/>
        <v>-730</v>
      </c>
      <c r="FK54" s="616">
        <f t="shared" si="198"/>
        <v>-13.990704805711275</v>
      </c>
      <c r="FL54" s="641">
        <f t="shared" si="199"/>
        <v>640</v>
      </c>
      <c r="FM54" s="617">
        <f t="shared" si="200"/>
        <v>-90</v>
      </c>
      <c r="FN54" s="537">
        <f t="shared" si="201"/>
        <v>-1.7248814144027598</v>
      </c>
      <c r="FO54" s="686"/>
      <c r="FP54" s="379"/>
      <c r="FQ54" s="686"/>
      <c r="FR54" s="519">
        <f t="shared" si="233"/>
        <v>50000</v>
      </c>
      <c r="FS54" s="708">
        <f t="shared" si="202"/>
        <v>8750</v>
      </c>
      <c r="FT54" s="529">
        <f t="shared" si="203"/>
        <v>41250</v>
      </c>
      <c r="FU54" s="617">
        <f t="shared" si="204"/>
        <v>-730</v>
      </c>
      <c r="FV54" s="616">
        <f t="shared" si="205"/>
        <v>-13.990704805711275</v>
      </c>
      <c r="FW54" s="641">
        <f t="shared" si="206"/>
        <v>640</v>
      </c>
      <c r="FX54" s="617">
        <f t="shared" si="207"/>
        <v>-90</v>
      </c>
      <c r="FY54" s="537">
        <f t="shared" si="208"/>
        <v>-1.7248814144027598</v>
      </c>
      <c r="FZ54" s="686"/>
      <c r="GA54" s="379"/>
      <c r="GB54" s="379"/>
      <c r="GC54" s="379"/>
      <c r="GD54" s="379"/>
      <c r="GE54" s="379"/>
      <c r="GF54" s="379"/>
      <c r="GG54" s="379"/>
    </row>
    <row r="55" spans="1:189" s="1" customFormat="1" x14ac:dyDescent="0.25">
      <c r="A55" s="379"/>
      <c r="B55" s="379"/>
      <c r="C55" s="379"/>
      <c r="D55" s="379"/>
      <c r="E55" s="379"/>
      <c r="F55" s="379"/>
      <c r="G55" s="379"/>
      <c r="H55" s="379"/>
      <c r="I55" s="539"/>
      <c r="J55" s="379"/>
      <c r="K55" s="228"/>
      <c r="L55" s="724" t="s">
        <v>95</v>
      </c>
      <c r="M55" s="725">
        <f>O13</f>
        <v>337.74</v>
      </c>
      <c r="N55" s="725">
        <v>386.54</v>
      </c>
      <c r="O55" s="395"/>
      <c r="P55" s="228"/>
      <c r="Q55" s="379"/>
      <c r="R55" s="539"/>
      <c r="S55" s="379"/>
      <c r="T55" s="228"/>
      <c r="U55" s="450">
        <f t="shared" si="234"/>
        <v>55000</v>
      </c>
      <c r="V55" s="712">
        <f t="shared" si="235"/>
        <v>8992.4288499999966</v>
      </c>
      <c r="W55" s="697">
        <f t="shared" si="236"/>
        <v>1520</v>
      </c>
      <c r="X55" s="697">
        <f t="shared" si="237"/>
        <v>6770</v>
      </c>
      <c r="Y55" s="698">
        <f t="shared" si="238"/>
        <v>5770</v>
      </c>
      <c r="Z55" s="629">
        <f t="shared" si="239"/>
        <v>1220</v>
      </c>
      <c r="AA55" s="439">
        <f t="shared" si="240"/>
        <v>799.5</v>
      </c>
      <c r="AB55" s="713">
        <f t="shared" si="241"/>
        <v>1319.5</v>
      </c>
      <c r="AC55" s="714">
        <f t="shared" si="145"/>
        <v>-105</v>
      </c>
      <c r="AD55" s="459">
        <f t="shared" si="146"/>
        <v>135</v>
      </c>
      <c r="AE55" s="228"/>
      <c r="AF55" s="379"/>
      <c r="AG55" s="228"/>
      <c r="AH55" s="715">
        <f t="shared" si="147"/>
        <v>19.772270998240977</v>
      </c>
      <c r="AI55" s="716">
        <f t="shared" si="209"/>
        <v>3.3421284080914688</v>
      </c>
      <c r="AJ55" s="716">
        <f t="shared" si="148"/>
        <v>14.885664028144239</v>
      </c>
      <c r="AK55" s="454">
        <f t="shared" si="210"/>
        <v>12.686895338610379</v>
      </c>
      <c r="AL55" s="632">
        <f t="shared" si="211"/>
        <v>2.6824978012313103</v>
      </c>
      <c r="AM55" s="457">
        <f t="shared" si="212"/>
        <v>1.7579155672823219</v>
      </c>
      <c r="AN55" s="717">
        <f t="shared" si="149"/>
        <v>2.9012752858399296</v>
      </c>
      <c r="AO55" s="633">
        <f t="shared" si="150"/>
        <v>-0.23087071240105542</v>
      </c>
      <c r="AP55" s="634">
        <f t="shared" si="151"/>
        <v>0.29683377308707126</v>
      </c>
      <c r="AQ55" s="228"/>
      <c r="AR55" s="379"/>
      <c r="AS55" s="228"/>
      <c r="AT55" s="450">
        <f t="shared" si="213"/>
        <v>55000</v>
      </c>
      <c r="AU55" s="718">
        <f t="shared" si="152"/>
        <v>172.34303770782418</v>
      </c>
      <c r="AV55" s="719">
        <f t="shared" si="214"/>
        <v>29.131330554357721</v>
      </c>
      <c r="AW55" s="720">
        <f t="shared" si="215"/>
        <v>129.74941306118538</v>
      </c>
      <c r="AX55" s="721">
        <f t="shared" si="216"/>
        <v>110.58406401226583</v>
      </c>
      <c r="AY55" s="632">
        <f t="shared" si="217"/>
        <v>23.381725839681856</v>
      </c>
      <c r="AZ55" s="457">
        <f t="shared" si="218"/>
        <v>15.322696564611183</v>
      </c>
      <c r="BA55" s="457">
        <f t="shared" si="219"/>
        <v>25.28867807004935</v>
      </c>
      <c r="BB55" s="508">
        <f t="shared" si="153"/>
        <v>-2.0123616501365529</v>
      </c>
      <c r="BC55" s="727">
        <f t="shared" si="154"/>
        <v>2.5873221216041395</v>
      </c>
      <c r="BD55" s="228"/>
      <c r="BE55" s="379"/>
      <c r="BF55" s="539"/>
      <c r="BG55" s="379"/>
      <c r="BH55" s="379"/>
      <c r="BI55" s="460"/>
      <c r="BJ55" s="464">
        <f t="shared" si="242"/>
        <v>55000</v>
      </c>
      <c r="BK55" s="465">
        <f t="shared" si="155"/>
        <v>9520</v>
      </c>
      <c r="BL55" s="637">
        <f t="shared" si="156"/>
        <v>45480</v>
      </c>
      <c r="BM55" s="219"/>
      <c r="BN55" s="219"/>
      <c r="BO55" s="464">
        <f t="shared" si="220"/>
        <v>55000</v>
      </c>
      <c r="BP55" s="465">
        <f t="shared" si="157"/>
        <v>3750</v>
      </c>
      <c r="BQ55" s="637">
        <f t="shared" si="221"/>
        <v>51250</v>
      </c>
      <c r="BR55" s="707">
        <f t="shared" si="158"/>
        <v>5770</v>
      </c>
      <c r="BS55" s="298"/>
      <c r="BT55" s="379"/>
      <c r="BU55" s="298"/>
      <c r="BV55" s="464">
        <f t="shared" si="243"/>
        <v>55000</v>
      </c>
      <c r="BW55" s="464">
        <f t="shared" si="244"/>
        <v>17622.42885</v>
      </c>
      <c r="BX55" s="637">
        <f t="shared" si="159"/>
        <v>63102.428849999997</v>
      </c>
      <c r="BY55" s="707">
        <f t="shared" si="160"/>
        <v>17622.428849999997</v>
      </c>
      <c r="BZ55" s="298"/>
      <c r="CA55" s="379"/>
      <c r="CB55" s="219"/>
      <c r="CC55" s="464">
        <f t="shared" si="131"/>
        <v>26302.132611940302</v>
      </c>
      <c r="CD55" s="464">
        <f t="shared" si="161"/>
        <v>81302.132611940295</v>
      </c>
      <c r="CE55" s="465">
        <f t="shared" si="162"/>
        <v>26829.703761940298</v>
      </c>
      <c r="CF55" s="637">
        <f t="shared" si="245"/>
        <v>54472.428849999997</v>
      </c>
      <c r="CG55" s="707">
        <f t="shared" si="163"/>
        <v>8992.4288499999966</v>
      </c>
      <c r="CH55" s="298"/>
      <c r="CI55" s="465">
        <f t="shared" si="164"/>
        <v>18150</v>
      </c>
      <c r="CJ55" s="464">
        <f t="shared" si="246"/>
        <v>36850</v>
      </c>
      <c r="CK55" s="637">
        <f t="shared" si="247"/>
        <v>17622.42885</v>
      </c>
      <c r="CL55" s="637">
        <f t="shared" si="222"/>
        <v>54472.428849999997</v>
      </c>
      <c r="CM55" s="707">
        <f t="shared" si="165"/>
        <v>8992.4288499999966</v>
      </c>
      <c r="CN55" s="298"/>
      <c r="CO55" s="379"/>
      <c r="CP55" s="539"/>
      <c r="CQ55" s="379"/>
      <c r="CR55" s="26"/>
      <c r="CS55" s="519">
        <f t="shared" si="223"/>
        <v>55000</v>
      </c>
      <c r="CT55" s="520">
        <f t="shared" si="255"/>
        <v>8000</v>
      </c>
      <c r="CU55" s="521">
        <f t="shared" si="166"/>
        <v>47000</v>
      </c>
      <c r="CV55" s="522">
        <f t="shared" si="167"/>
        <v>1520</v>
      </c>
      <c r="CW55" s="26"/>
      <c r="CX55" s="519">
        <f t="shared" si="224"/>
        <v>55000</v>
      </c>
      <c r="CY55" s="520">
        <f t="shared" si="256"/>
        <v>19250</v>
      </c>
      <c r="CZ55" s="521">
        <f t="shared" si="168"/>
        <v>35750</v>
      </c>
      <c r="DA55" s="522">
        <f t="shared" si="169"/>
        <v>-9730</v>
      </c>
      <c r="DB55" s="521">
        <f t="shared" si="225"/>
        <v>16500</v>
      </c>
      <c r="DC55" s="521">
        <f t="shared" si="170"/>
        <v>52250</v>
      </c>
      <c r="DD55" s="522">
        <f t="shared" si="248"/>
        <v>6770</v>
      </c>
      <c r="DE55" s="533">
        <f t="shared" si="226"/>
        <v>129.74941306118538</v>
      </c>
      <c r="DF55" s="26"/>
      <c r="DG55" s="379"/>
      <c r="DH55" s="480"/>
      <c r="DI55" s="519">
        <f t="shared" si="227"/>
        <v>55000</v>
      </c>
      <c r="DJ55" s="520">
        <f t="shared" si="257"/>
        <v>3750</v>
      </c>
      <c r="DK55" s="529">
        <f t="shared" si="171"/>
        <v>51250</v>
      </c>
      <c r="DL55" s="522">
        <f t="shared" si="172"/>
        <v>5770</v>
      </c>
      <c r="DM55" s="531">
        <f t="shared" si="173"/>
        <v>110.58406401226583</v>
      </c>
      <c r="DN55" s="480"/>
      <c r="DO55" s="379"/>
      <c r="DP55" s="484"/>
      <c r="DQ55" s="519">
        <f t="shared" si="228"/>
        <v>55000</v>
      </c>
      <c r="DR55" s="708">
        <f t="shared" si="174"/>
        <v>8300</v>
      </c>
      <c r="DS55" s="529">
        <f t="shared" si="175"/>
        <v>46700</v>
      </c>
      <c r="DT55" s="522">
        <f t="shared" si="176"/>
        <v>1220</v>
      </c>
      <c r="DU55" s="531">
        <f t="shared" si="177"/>
        <v>23.381725839681856</v>
      </c>
      <c r="DV55" s="484"/>
      <c r="DW55" s="379"/>
      <c r="DX55" s="486"/>
      <c r="DY55" s="464">
        <f t="shared" si="249"/>
        <v>55000</v>
      </c>
      <c r="DZ55" s="708">
        <f t="shared" si="178"/>
        <v>8720.5</v>
      </c>
      <c r="EA55" s="529">
        <f t="shared" si="250"/>
        <v>46279.5</v>
      </c>
      <c r="EB55" s="530">
        <f t="shared" si="251"/>
        <v>799.5</v>
      </c>
      <c r="EC55" s="533">
        <f t="shared" si="252"/>
        <v>30.645393129222366</v>
      </c>
      <c r="ED55" s="464">
        <f t="shared" si="229"/>
        <v>520</v>
      </c>
      <c r="EE55" s="524">
        <f t="shared" si="179"/>
        <v>1319.5</v>
      </c>
      <c r="EF55" s="531">
        <f t="shared" si="253"/>
        <v>50.577356140098701</v>
      </c>
      <c r="EG55" s="531">
        <f t="shared" si="254"/>
        <v>25.28867807004935</v>
      </c>
      <c r="EH55" s="486"/>
      <c r="EI55" s="379"/>
      <c r="EJ55" s="686"/>
      <c r="EK55" s="519">
        <f t="shared" si="230"/>
        <v>55000</v>
      </c>
      <c r="EL55" s="708">
        <f t="shared" si="181"/>
        <v>9625</v>
      </c>
      <c r="EM55" s="529">
        <f t="shared" si="182"/>
        <v>45375</v>
      </c>
      <c r="EN55" s="523">
        <f t="shared" si="183"/>
        <v>-105</v>
      </c>
      <c r="EO55" s="616">
        <f t="shared" si="184"/>
        <v>-2.0123616501365529</v>
      </c>
      <c r="EP55" s="641">
        <f t="shared" si="185"/>
        <v>240</v>
      </c>
      <c r="EQ55" s="530">
        <f t="shared" si="186"/>
        <v>135</v>
      </c>
      <c r="ER55" s="532">
        <f t="shared" si="187"/>
        <v>2.5873221216041395</v>
      </c>
      <c r="ES55" s="686"/>
      <c r="ET55" s="379"/>
      <c r="EU55" s="686"/>
      <c r="EV55" s="519">
        <f t="shared" si="231"/>
        <v>55000</v>
      </c>
      <c r="EW55" s="708">
        <f t="shared" si="188"/>
        <v>9625</v>
      </c>
      <c r="EX55" s="529">
        <f t="shared" si="189"/>
        <v>45375</v>
      </c>
      <c r="EY55" s="617">
        <f t="shared" si="190"/>
        <v>-105</v>
      </c>
      <c r="EZ55" s="616">
        <f t="shared" si="191"/>
        <v>-2.0123616501365529</v>
      </c>
      <c r="FA55" s="641">
        <f t="shared" si="192"/>
        <v>240</v>
      </c>
      <c r="FB55" s="530">
        <f t="shared" si="193"/>
        <v>135</v>
      </c>
      <c r="FC55" s="532">
        <f t="shared" si="194"/>
        <v>2.5873221216041395</v>
      </c>
      <c r="FD55" s="686"/>
      <c r="FE55" s="379"/>
      <c r="FF55" s="686"/>
      <c r="FG55" s="519">
        <f t="shared" si="232"/>
        <v>55000</v>
      </c>
      <c r="FH55" s="708">
        <f t="shared" si="195"/>
        <v>9625</v>
      </c>
      <c r="FI55" s="529">
        <f t="shared" si="196"/>
        <v>45375</v>
      </c>
      <c r="FJ55" s="617">
        <f t="shared" si="197"/>
        <v>-105</v>
      </c>
      <c r="FK55" s="616">
        <f t="shared" si="198"/>
        <v>-2.0123616501365529</v>
      </c>
      <c r="FL55" s="641">
        <f t="shared" si="199"/>
        <v>240</v>
      </c>
      <c r="FM55" s="530">
        <f t="shared" si="200"/>
        <v>135</v>
      </c>
      <c r="FN55" s="532">
        <f t="shared" si="201"/>
        <v>2.5873221216041395</v>
      </c>
      <c r="FO55" s="686"/>
      <c r="FP55" s="379"/>
      <c r="FQ55" s="686"/>
      <c r="FR55" s="519">
        <f t="shared" si="233"/>
        <v>55000</v>
      </c>
      <c r="FS55" s="708">
        <f t="shared" si="202"/>
        <v>9625</v>
      </c>
      <c r="FT55" s="529">
        <f t="shared" si="203"/>
        <v>45375</v>
      </c>
      <c r="FU55" s="617">
        <f t="shared" si="204"/>
        <v>-105</v>
      </c>
      <c r="FV55" s="616">
        <f t="shared" si="205"/>
        <v>-2.0123616501365529</v>
      </c>
      <c r="FW55" s="641">
        <f t="shared" si="206"/>
        <v>240</v>
      </c>
      <c r="FX55" s="530">
        <f t="shared" si="207"/>
        <v>135</v>
      </c>
      <c r="FY55" s="532">
        <f t="shared" si="208"/>
        <v>2.5873221216041395</v>
      </c>
      <c r="FZ55" s="686"/>
      <c r="GA55" s="379"/>
      <c r="GB55" s="379"/>
      <c r="GC55" s="379"/>
      <c r="GD55" s="379"/>
      <c r="GE55" s="379"/>
      <c r="GF55" s="379"/>
      <c r="GG55" s="379"/>
    </row>
    <row r="56" spans="1:189" s="1" customFormat="1" x14ac:dyDescent="0.25">
      <c r="A56" s="379"/>
      <c r="B56" s="379"/>
      <c r="C56" s="379"/>
      <c r="D56" s="379"/>
      <c r="E56" s="379"/>
      <c r="F56" s="379"/>
      <c r="G56" s="379"/>
      <c r="H56" s="379"/>
      <c r="I56" s="539"/>
      <c r="J56" s="379"/>
      <c r="K56" s="228"/>
      <c r="L56" s="724" t="s">
        <v>96</v>
      </c>
      <c r="M56" s="725">
        <f>M55*2</f>
        <v>675.48</v>
      </c>
      <c r="N56" s="725">
        <f>N55*2</f>
        <v>773.08</v>
      </c>
      <c r="O56" s="395"/>
      <c r="P56" s="228"/>
      <c r="Q56" s="379"/>
      <c r="R56" s="539"/>
      <c r="S56" s="379"/>
      <c r="T56" s="228"/>
      <c r="U56" s="450">
        <f t="shared" si="234"/>
        <v>60000</v>
      </c>
      <c r="V56" s="712">
        <f t="shared" si="235"/>
        <v>8842.4288499999966</v>
      </c>
      <c r="W56" s="697">
        <f t="shared" si="236"/>
        <v>2020</v>
      </c>
      <c r="X56" s="697">
        <f t="shared" si="237"/>
        <v>6520</v>
      </c>
      <c r="Y56" s="698">
        <f t="shared" si="238"/>
        <v>6520</v>
      </c>
      <c r="Z56" s="629">
        <f t="shared" si="239"/>
        <v>1220</v>
      </c>
      <c r="AA56" s="439">
        <f t="shared" si="240"/>
        <v>799.5</v>
      </c>
      <c r="AB56" s="713">
        <f t="shared" si="241"/>
        <v>1319.5</v>
      </c>
      <c r="AC56" s="630">
        <f t="shared" si="145"/>
        <v>520</v>
      </c>
      <c r="AD56" s="459">
        <f t="shared" si="146"/>
        <v>520</v>
      </c>
      <c r="AE56" s="228"/>
      <c r="AF56" s="379"/>
      <c r="AG56" s="228"/>
      <c r="AH56" s="715">
        <f t="shared" si="147"/>
        <v>18.05314179256839</v>
      </c>
      <c r="AI56" s="716">
        <f t="shared" si="209"/>
        <v>4.1241322988975089</v>
      </c>
      <c r="AJ56" s="716">
        <f t="shared" si="148"/>
        <v>13.311555737035524</v>
      </c>
      <c r="AK56" s="454">
        <f t="shared" si="210"/>
        <v>13.311555737035524</v>
      </c>
      <c r="AL56" s="632">
        <f t="shared" si="211"/>
        <v>2.4908125765618618</v>
      </c>
      <c r="AM56" s="457">
        <f t="shared" si="212"/>
        <v>1.6322988975091874</v>
      </c>
      <c r="AN56" s="717">
        <f t="shared" si="149"/>
        <v>2.6939567170273579</v>
      </c>
      <c r="AO56" s="633">
        <f t="shared" si="150"/>
        <v>1.0616578195181707</v>
      </c>
      <c r="AP56" s="634">
        <f t="shared" si="151"/>
        <v>1.0616578195181707</v>
      </c>
      <c r="AQ56" s="228"/>
      <c r="AR56" s="379"/>
      <c r="AS56" s="228"/>
      <c r="AT56" s="450">
        <f t="shared" si="213"/>
        <v>60000</v>
      </c>
      <c r="AU56" s="718">
        <f t="shared" si="152"/>
        <v>169.46823535048625</v>
      </c>
      <c r="AV56" s="719">
        <f t="shared" si="214"/>
        <v>38.7140050788175</v>
      </c>
      <c r="AW56" s="720">
        <f t="shared" si="215"/>
        <v>124.95807579895549</v>
      </c>
      <c r="AX56" s="721">
        <f t="shared" si="216"/>
        <v>124.95807579895549</v>
      </c>
      <c r="AY56" s="632">
        <f t="shared" si="217"/>
        <v>23.381725839681856</v>
      </c>
      <c r="AZ56" s="457">
        <f t="shared" si="218"/>
        <v>15.322696564611183</v>
      </c>
      <c r="BA56" s="457">
        <f t="shared" si="219"/>
        <v>25.28867807004935</v>
      </c>
      <c r="BB56" s="458">
        <f t="shared" si="153"/>
        <v>9.9659815054381671</v>
      </c>
      <c r="BC56" s="459">
        <f t="shared" si="154"/>
        <v>9.9659815054381671</v>
      </c>
      <c r="BD56" s="228"/>
      <c r="BE56" s="379"/>
      <c r="BF56" s="539"/>
      <c r="BG56" s="379"/>
      <c r="BH56" s="379"/>
      <c r="BI56" s="460"/>
      <c r="BJ56" s="464">
        <f t="shared" si="242"/>
        <v>60000</v>
      </c>
      <c r="BK56" s="465">
        <f t="shared" si="155"/>
        <v>11020</v>
      </c>
      <c r="BL56" s="637">
        <f t="shared" si="156"/>
        <v>48980</v>
      </c>
      <c r="BM56" s="219"/>
      <c r="BN56" s="219"/>
      <c r="BO56" s="464">
        <f t="shared" si="220"/>
        <v>60000</v>
      </c>
      <c r="BP56" s="465">
        <f t="shared" si="157"/>
        <v>4500</v>
      </c>
      <c r="BQ56" s="637">
        <f t="shared" si="221"/>
        <v>55500</v>
      </c>
      <c r="BR56" s="707">
        <f t="shared" si="158"/>
        <v>6520</v>
      </c>
      <c r="BS56" s="298"/>
      <c r="BT56" s="379"/>
      <c r="BU56" s="298"/>
      <c r="BV56" s="464">
        <f t="shared" si="243"/>
        <v>60000</v>
      </c>
      <c r="BW56" s="464">
        <f t="shared" si="244"/>
        <v>17622.42885</v>
      </c>
      <c r="BX56" s="637">
        <f t="shared" si="159"/>
        <v>66602.428849999997</v>
      </c>
      <c r="BY56" s="707">
        <f t="shared" si="160"/>
        <v>17622.428849999997</v>
      </c>
      <c r="BZ56" s="298"/>
      <c r="CA56" s="379"/>
      <c r="CB56" s="219"/>
      <c r="CC56" s="464">
        <f t="shared" si="131"/>
        <v>26302.132611940302</v>
      </c>
      <c r="CD56" s="464">
        <f t="shared" si="161"/>
        <v>86302.132611940295</v>
      </c>
      <c r="CE56" s="465">
        <f t="shared" si="162"/>
        <v>28479.703761940298</v>
      </c>
      <c r="CF56" s="637">
        <f t="shared" si="245"/>
        <v>57822.428849999997</v>
      </c>
      <c r="CG56" s="707">
        <f t="shared" si="163"/>
        <v>8842.4288499999966</v>
      </c>
      <c r="CH56" s="298"/>
      <c r="CI56" s="465">
        <f t="shared" si="164"/>
        <v>19800</v>
      </c>
      <c r="CJ56" s="464">
        <f t="shared" si="246"/>
        <v>40200</v>
      </c>
      <c r="CK56" s="637">
        <f t="shared" si="247"/>
        <v>17622.42885</v>
      </c>
      <c r="CL56" s="637">
        <f t="shared" si="222"/>
        <v>57822.428849999997</v>
      </c>
      <c r="CM56" s="707">
        <f t="shared" si="165"/>
        <v>8842.4288499999966</v>
      </c>
      <c r="CN56" s="298"/>
      <c r="CO56" s="379"/>
      <c r="CP56" s="539"/>
      <c r="CQ56" s="379"/>
      <c r="CR56" s="26"/>
      <c r="CS56" s="519">
        <f t="shared" si="223"/>
        <v>60000</v>
      </c>
      <c r="CT56" s="520">
        <f t="shared" si="255"/>
        <v>9000</v>
      </c>
      <c r="CU56" s="521">
        <f t="shared" si="166"/>
        <v>51000</v>
      </c>
      <c r="CV56" s="522">
        <f t="shared" si="167"/>
        <v>2020</v>
      </c>
      <c r="CW56" s="26"/>
      <c r="CX56" s="519">
        <f t="shared" si="224"/>
        <v>60000</v>
      </c>
      <c r="CY56" s="520">
        <f t="shared" si="256"/>
        <v>21000</v>
      </c>
      <c r="CZ56" s="521">
        <f t="shared" si="168"/>
        <v>39000</v>
      </c>
      <c r="DA56" s="522">
        <f t="shared" si="169"/>
        <v>-9980</v>
      </c>
      <c r="DB56" s="521">
        <f t="shared" si="225"/>
        <v>16500</v>
      </c>
      <c r="DC56" s="521">
        <f t="shared" si="170"/>
        <v>55500</v>
      </c>
      <c r="DD56" s="522">
        <f t="shared" si="248"/>
        <v>6520</v>
      </c>
      <c r="DE56" s="533">
        <f t="shared" si="226"/>
        <v>124.95807579895549</v>
      </c>
      <c r="DF56" s="26"/>
      <c r="DG56" s="379"/>
      <c r="DH56" s="480"/>
      <c r="DI56" s="519">
        <f t="shared" si="227"/>
        <v>60000</v>
      </c>
      <c r="DJ56" s="520">
        <f t="shared" si="257"/>
        <v>4500</v>
      </c>
      <c r="DK56" s="529">
        <f t="shared" si="171"/>
        <v>55500</v>
      </c>
      <c r="DL56" s="522">
        <f t="shared" si="172"/>
        <v>6520</v>
      </c>
      <c r="DM56" s="531">
        <f t="shared" si="173"/>
        <v>124.95807579895549</v>
      </c>
      <c r="DN56" s="480"/>
      <c r="DO56" s="379"/>
      <c r="DP56" s="484"/>
      <c r="DQ56" s="519">
        <f t="shared" si="228"/>
        <v>60000</v>
      </c>
      <c r="DR56" s="708">
        <f t="shared" si="174"/>
        <v>9800</v>
      </c>
      <c r="DS56" s="529">
        <f t="shared" si="175"/>
        <v>50200</v>
      </c>
      <c r="DT56" s="522">
        <f t="shared" si="176"/>
        <v>1220</v>
      </c>
      <c r="DU56" s="531">
        <f t="shared" si="177"/>
        <v>23.381725839681856</v>
      </c>
      <c r="DV56" s="484"/>
      <c r="DW56" s="379"/>
      <c r="DX56" s="486"/>
      <c r="DY56" s="464">
        <f t="shared" si="249"/>
        <v>60000</v>
      </c>
      <c r="DZ56" s="708">
        <f t="shared" si="178"/>
        <v>10220.5</v>
      </c>
      <c r="EA56" s="529">
        <f t="shared" si="250"/>
        <v>49779.5</v>
      </c>
      <c r="EB56" s="530">
        <f t="shared" si="251"/>
        <v>799.5</v>
      </c>
      <c r="EC56" s="533">
        <f t="shared" si="252"/>
        <v>30.645393129222366</v>
      </c>
      <c r="ED56" s="464">
        <f t="shared" si="229"/>
        <v>520</v>
      </c>
      <c r="EE56" s="524">
        <f t="shared" si="179"/>
        <v>1319.5</v>
      </c>
      <c r="EF56" s="531">
        <f t="shared" si="253"/>
        <v>50.577356140098701</v>
      </c>
      <c r="EG56" s="531">
        <f t="shared" si="254"/>
        <v>25.28867807004935</v>
      </c>
      <c r="EH56" s="486"/>
      <c r="EI56" s="379"/>
      <c r="EJ56" s="686"/>
      <c r="EK56" s="519">
        <f t="shared" si="230"/>
        <v>60000</v>
      </c>
      <c r="EL56" s="708">
        <f t="shared" si="181"/>
        <v>10500</v>
      </c>
      <c r="EM56" s="529">
        <f t="shared" si="182"/>
        <v>49500</v>
      </c>
      <c r="EN56" s="522">
        <f t="shared" si="183"/>
        <v>520</v>
      </c>
      <c r="EO56" s="531">
        <f t="shared" si="184"/>
        <v>9.9659815054381671</v>
      </c>
      <c r="EP56" s="641">
        <f t="shared" si="185"/>
        <v>0</v>
      </c>
      <c r="EQ56" s="530">
        <f t="shared" si="186"/>
        <v>520</v>
      </c>
      <c r="ER56" s="532">
        <f t="shared" si="187"/>
        <v>9.9659815054381671</v>
      </c>
      <c r="ES56" s="686"/>
      <c r="ET56" s="379"/>
      <c r="EU56" s="686"/>
      <c r="EV56" s="519">
        <f t="shared" si="231"/>
        <v>60000</v>
      </c>
      <c r="EW56" s="708">
        <f t="shared" si="188"/>
        <v>10500</v>
      </c>
      <c r="EX56" s="529">
        <f t="shared" si="189"/>
        <v>49500</v>
      </c>
      <c r="EY56" s="530">
        <f t="shared" si="190"/>
        <v>520</v>
      </c>
      <c r="EZ56" s="531">
        <f t="shared" si="191"/>
        <v>9.9659815054381671</v>
      </c>
      <c r="FA56" s="641">
        <f t="shared" si="192"/>
        <v>0</v>
      </c>
      <c r="FB56" s="530">
        <f t="shared" si="193"/>
        <v>520</v>
      </c>
      <c r="FC56" s="532">
        <f t="shared" si="194"/>
        <v>9.9659815054381671</v>
      </c>
      <c r="FD56" s="686"/>
      <c r="FE56" s="379"/>
      <c r="FF56" s="686"/>
      <c r="FG56" s="519">
        <f t="shared" si="232"/>
        <v>60000</v>
      </c>
      <c r="FH56" s="708">
        <f t="shared" si="195"/>
        <v>10500</v>
      </c>
      <c r="FI56" s="529">
        <f t="shared" si="196"/>
        <v>49500</v>
      </c>
      <c r="FJ56" s="530">
        <f t="shared" si="197"/>
        <v>520</v>
      </c>
      <c r="FK56" s="531">
        <f t="shared" si="198"/>
        <v>9.9659815054381671</v>
      </c>
      <c r="FL56" s="641">
        <f t="shared" si="199"/>
        <v>0</v>
      </c>
      <c r="FM56" s="530">
        <f t="shared" si="200"/>
        <v>520</v>
      </c>
      <c r="FN56" s="532">
        <f t="shared" si="201"/>
        <v>9.9659815054381671</v>
      </c>
      <c r="FO56" s="686"/>
      <c r="FP56" s="379"/>
      <c r="FQ56" s="686"/>
      <c r="FR56" s="519">
        <f t="shared" si="233"/>
        <v>60000</v>
      </c>
      <c r="FS56" s="708">
        <f t="shared" si="202"/>
        <v>10500</v>
      </c>
      <c r="FT56" s="529">
        <f t="shared" si="203"/>
        <v>49500</v>
      </c>
      <c r="FU56" s="530">
        <f t="shared" si="204"/>
        <v>520</v>
      </c>
      <c r="FV56" s="531">
        <f t="shared" si="205"/>
        <v>9.9659815054381671</v>
      </c>
      <c r="FW56" s="641">
        <f t="shared" si="206"/>
        <v>0</v>
      </c>
      <c r="FX56" s="530">
        <f t="shared" si="207"/>
        <v>520</v>
      </c>
      <c r="FY56" s="532">
        <f t="shared" si="208"/>
        <v>9.9659815054381671</v>
      </c>
      <c r="FZ56" s="686"/>
      <c r="GA56" s="379"/>
      <c r="GB56" s="379"/>
      <c r="GC56" s="379"/>
      <c r="GD56" s="379"/>
      <c r="GE56" s="379"/>
      <c r="GF56" s="379"/>
      <c r="GG56" s="379"/>
    </row>
    <row r="57" spans="1:189" s="1" customFormat="1" x14ac:dyDescent="0.25">
      <c r="A57" s="379"/>
      <c r="B57" s="379"/>
      <c r="C57" s="379"/>
      <c r="D57" s="379"/>
      <c r="E57" s="379"/>
      <c r="F57" s="379"/>
      <c r="G57" s="379"/>
      <c r="H57" s="379"/>
      <c r="I57" s="539"/>
      <c r="J57" s="379"/>
      <c r="K57" s="228"/>
      <c r="L57" s="724" t="s">
        <v>97</v>
      </c>
      <c r="M57" s="725">
        <f>M58/12</f>
        <v>1468.5357375000001</v>
      </c>
      <c r="N57" s="725">
        <f>N58/12</f>
        <v>1680.7242375000003</v>
      </c>
      <c r="O57" s="395"/>
      <c r="P57" s="228"/>
      <c r="Q57" s="379"/>
      <c r="R57" s="539"/>
      <c r="S57" s="379"/>
      <c r="T57" s="228"/>
      <c r="U57" s="450">
        <f t="shared" si="234"/>
        <v>65000</v>
      </c>
      <c r="V57" s="712">
        <f t="shared" si="235"/>
        <v>8692.4288499999966</v>
      </c>
      <c r="W57" s="697">
        <f t="shared" si="236"/>
        <v>2520</v>
      </c>
      <c r="X57" s="697">
        <f t="shared" si="237"/>
        <v>6270</v>
      </c>
      <c r="Y57" s="698">
        <f t="shared" si="238"/>
        <v>6370</v>
      </c>
      <c r="Z57" s="629">
        <f t="shared" si="239"/>
        <v>1220</v>
      </c>
      <c r="AA57" s="439">
        <f t="shared" si="240"/>
        <v>799.5</v>
      </c>
      <c r="AB57" s="713">
        <f t="shared" si="241"/>
        <v>1319.5</v>
      </c>
      <c r="AC57" s="630">
        <f t="shared" si="145"/>
        <v>520</v>
      </c>
      <c r="AD57" s="459">
        <f t="shared" si="146"/>
        <v>520</v>
      </c>
      <c r="AE57" s="228"/>
      <c r="AF57" s="379"/>
      <c r="AG57" s="228"/>
      <c r="AH57" s="715">
        <f t="shared" si="147"/>
        <v>16.563317168445117</v>
      </c>
      <c r="AI57" s="716">
        <f t="shared" si="209"/>
        <v>4.8018292682926829</v>
      </c>
      <c r="AJ57" s="716">
        <f t="shared" si="148"/>
        <v>11.947408536585366</v>
      </c>
      <c r="AK57" s="454">
        <f t="shared" si="210"/>
        <v>12.137957317073171</v>
      </c>
      <c r="AL57" s="632">
        <f t="shared" si="211"/>
        <v>2.3246951219512195</v>
      </c>
      <c r="AM57" s="457">
        <f t="shared" si="212"/>
        <v>1.5234375</v>
      </c>
      <c r="AN57" s="717">
        <f t="shared" si="149"/>
        <v>2.5142911585365852</v>
      </c>
      <c r="AO57" s="633">
        <f t="shared" si="150"/>
        <v>0.99085365853658536</v>
      </c>
      <c r="AP57" s="634">
        <f t="shared" si="151"/>
        <v>0.99085365853658536</v>
      </c>
      <c r="AQ57" s="228"/>
      <c r="AR57" s="379"/>
      <c r="AS57" s="228"/>
      <c r="AT57" s="450">
        <f t="shared" si="213"/>
        <v>65000</v>
      </c>
      <c r="AU57" s="718">
        <f t="shared" si="152"/>
        <v>166.59343299314833</v>
      </c>
      <c r="AV57" s="719">
        <f t="shared" si="214"/>
        <v>48.296679603277276</v>
      </c>
      <c r="AW57" s="720">
        <f t="shared" si="215"/>
        <v>120.1667385367256</v>
      </c>
      <c r="AX57" s="721">
        <f t="shared" si="216"/>
        <v>122.08327344161755</v>
      </c>
      <c r="AY57" s="632">
        <f t="shared" si="217"/>
        <v>23.381725839681856</v>
      </c>
      <c r="AZ57" s="457">
        <f t="shared" si="218"/>
        <v>15.322696564611183</v>
      </c>
      <c r="BA57" s="457">
        <f t="shared" si="219"/>
        <v>25.28867807004935</v>
      </c>
      <c r="BB57" s="458">
        <f t="shared" si="153"/>
        <v>9.9659815054381671</v>
      </c>
      <c r="BC57" s="459">
        <f t="shared" si="154"/>
        <v>9.9659815054381671</v>
      </c>
      <c r="BD57" s="228"/>
      <c r="BE57" s="379"/>
      <c r="BF57" s="539"/>
      <c r="BG57" s="379"/>
      <c r="BH57" s="379"/>
      <c r="BI57" s="460"/>
      <c r="BJ57" s="464">
        <f t="shared" si="242"/>
        <v>65000</v>
      </c>
      <c r="BK57" s="465">
        <f t="shared" si="155"/>
        <v>12520</v>
      </c>
      <c r="BL57" s="637">
        <f t="shared" si="156"/>
        <v>52480</v>
      </c>
      <c r="BM57" s="219"/>
      <c r="BN57" s="219"/>
      <c r="BO57" s="464">
        <f t="shared" si="220"/>
        <v>65000</v>
      </c>
      <c r="BP57" s="465">
        <f t="shared" si="157"/>
        <v>6150</v>
      </c>
      <c r="BQ57" s="637">
        <f t="shared" si="221"/>
        <v>58850</v>
      </c>
      <c r="BR57" s="707">
        <f t="shared" si="158"/>
        <v>6370</v>
      </c>
      <c r="BS57" s="298"/>
      <c r="BT57" s="379"/>
      <c r="BU57" s="298"/>
      <c r="BV57" s="464">
        <f t="shared" si="243"/>
        <v>65000</v>
      </c>
      <c r="BW57" s="464">
        <f t="shared" si="244"/>
        <v>17622.42885</v>
      </c>
      <c r="BX57" s="637">
        <f t="shared" si="159"/>
        <v>70102.428849999997</v>
      </c>
      <c r="BY57" s="707">
        <f t="shared" si="160"/>
        <v>17622.428849999997</v>
      </c>
      <c r="BZ57" s="298"/>
      <c r="CA57" s="379"/>
      <c r="CB57" s="219"/>
      <c r="CC57" s="464">
        <f t="shared" si="131"/>
        <v>26302.132611940302</v>
      </c>
      <c r="CD57" s="464">
        <f t="shared" si="161"/>
        <v>91302.132611940295</v>
      </c>
      <c r="CE57" s="465">
        <f t="shared" si="162"/>
        <v>30129.703761940298</v>
      </c>
      <c r="CF57" s="637">
        <f t="shared" si="245"/>
        <v>61172.428849999997</v>
      </c>
      <c r="CG57" s="707">
        <f t="shared" si="163"/>
        <v>8692.4288499999966</v>
      </c>
      <c r="CH57" s="298"/>
      <c r="CI57" s="465">
        <f t="shared" si="164"/>
        <v>21450</v>
      </c>
      <c r="CJ57" s="464">
        <f t="shared" si="246"/>
        <v>43550</v>
      </c>
      <c r="CK57" s="637">
        <f t="shared" si="247"/>
        <v>17622.42885</v>
      </c>
      <c r="CL57" s="637">
        <f t="shared" si="222"/>
        <v>61172.428849999997</v>
      </c>
      <c r="CM57" s="707">
        <f t="shared" si="165"/>
        <v>8692.4288499999966</v>
      </c>
      <c r="CN57" s="298"/>
      <c r="CO57" s="379"/>
      <c r="CP57" s="539"/>
      <c r="CQ57" s="379"/>
      <c r="CR57" s="26"/>
      <c r="CS57" s="519">
        <f t="shared" si="223"/>
        <v>65000</v>
      </c>
      <c r="CT57" s="520">
        <f t="shared" si="255"/>
        <v>10000</v>
      </c>
      <c r="CU57" s="521">
        <f t="shared" si="166"/>
        <v>55000</v>
      </c>
      <c r="CV57" s="522">
        <f t="shared" si="167"/>
        <v>2520</v>
      </c>
      <c r="CW57" s="26"/>
      <c r="CX57" s="519">
        <f t="shared" si="224"/>
        <v>65000</v>
      </c>
      <c r="CY57" s="520">
        <f t="shared" si="256"/>
        <v>22750</v>
      </c>
      <c r="CZ57" s="521">
        <f t="shared" si="168"/>
        <v>42250</v>
      </c>
      <c r="DA57" s="522">
        <f t="shared" si="169"/>
        <v>-10230</v>
      </c>
      <c r="DB57" s="521">
        <f t="shared" si="225"/>
        <v>16500</v>
      </c>
      <c r="DC57" s="521">
        <f t="shared" si="170"/>
        <v>58750</v>
      </c>
      <c r="DD57" s="522">
        <f t="shared" si="248"/>
        <v>6270</v>
      </c>
      <c r="DE57" s="533">
        <f t="shared" si="226"/>
        <v>120.1667385367256</v>
      </c>
      <c r="DF57" s="26"/>
      <c r="DG57" s="379"/>
      <c r="DH57" s="480"/>
      <c r="DI57" s="519">
        <f t="shared" si="227"/>
        <v>65000</v>
      </c>
      <c r="DJ57" s="520">
        <f t="shared" si="257"/>
        <v>6150</v>
      </c>
      <c r="DK57" s="529">
        <f t="shared" si="171"/>
        <v>58850</v>
      </c>
      <c r="DL57" s="522">
        <f t="shared" si="172"/>
        <v>6370</v>
      </c>
      <c r="DM57" s="531">
        <f t="shared" si="173"/>
        <v>122.08327344161755</v>
      </c>
      <c r="DN57" s="480"/>
      <c r="DO57" s="379"/>
      <c r="DP57" s="484"/>
      <c r="DQ57" s="519">
        <f t="shared" si="228"/>
        <v>65000</v>
      </c>
      <c r="DR57" s="708">
        <f t="shared" si="174"/>
        <v>11300</v>
      </c>
      <c r="DS57" s="529">
        <f t="shared" si="175"/>
        <v>53700</v>
      </c>
      <c r="DT57" s="522">
        <f t="shared" si="176"/>
        <v>1220</v>
      </c>
      <c r="DU57" s="531">
        <f t="shared" si="177"/>
        <v>23.381725839681856</v>
      </c>
      <c r="DV57" s="484"/>
      <c r="DW57" s="379"/>
      <c r="DX57" s="486"/>
      <c r="DY57" s="464">
        <f t="shared" si="249"/>
        <v>65000</v>
      </c>
      <c r="DZ57" s="708">
        <f t="shared" si="178"/>
        <v>11720.5</v>
      </c>
      <c r="EA57" s="529">
        <f t="shared" si="250"/>
        <v>53279.5</v>
      </c>
      <c r="EB57" s="530">
        <f t="shared" si="251"/>
        <v>799.5</v>
      </c>
      <c r="EC57" s="533">
        <f t="shared" si="252"/>
        <v>30.645393129222366</v>
      </c>
      <c r="ED57" s="464">
        <f t="shared" si="229"/>
        <v>520</v>
      </c>
      <c r="EE57" s="524">
        <f t="shared" si="179"/>
        <v>1319.5</v>
      </c>
      <c r="EF57" s="531">
        <f t="shared" si="253"/>
        <v>50.577356140098701</v>
      </c>
      <c r="EG57" s="531">
        <f t="shared" si="254"/>
        <v>25.28867807004935</v>
      </c>
      <c r="EH57" s="486"/>
      <c r="EI57" s="379"/>
      <c r="EJ57" s="686"/>
      <c r="EK57" s="519">
        <f t="shared" si="230"/>
        <v>65000</v>
      </c>
      <c r="EL57" s="708">
        <f t="shared" si="181"/>
        <v>11375</v>
      </c>
      <c r="EM57" s="529">
        <f t="shared" si="182"/>
        <v>53625</v>
      </c>
      <c r="EN57" s="522">
        <f t="shared" si="183"/>
        <v>1145</v>
      </c>
      <c r="EO57" s="531">
        <f t="shared" si="184"/>
        <v>21.944324661012889</v>
      </c>
      <c r="EP57" s="641">
        <f t="shared" si="185"/>
        <v>0</v>
      </c>
      <c r="EQ57" s="530">
        <f t="shared" si="186"/>
        <v>1145</v>
      </c>
      <c r="ER57" s="532">
        <f t="shared" si="187"/>
        <v>21.944324661012889</v>
      </c>
      <c r="ES57" s="686"/>
      <c r="ET57" s="379"/>
      <c r="EU57" s="686"/>
      <c r="EV57" s="519">
        <f t="shared" si="231"/>
        <v>65000</v>
      </c>
      <c r="EW57" s="708">
        <f t="shared" si="188"/>
        <v>12000</v>
      </c>
      <c r="EX57" s="529">
        <f t="shared" si="189"/>
        <v>53000</v>
      </c>
      <c r="EY57" s="530">
        <f t="shared" si="190"/>
        <v>520</v>
      </c>
      <c r="EZ57" s="531">
        <f t="shared" si="191"/>
        <v>9.9659815054381671</v>
      </c>
      <c r="FA57" s="641">
        <f t="shared" si="192"/>
        <v>0</v>
      </c>
      <c r="FB57" s="530">
        <f t="shared" si="193"/>
        <v>520</v>
      </c>
      <c r="FC57" s="532">
        <f t="shared" si="194"/>
        <v>9.9659815054381671</v>
      </c>
      <c r="FD57" s="686"/>
      <c r="FE57" s="379"/>
      <c r="FF57" s="686"/>
      <c r="FG57" s="519">
        <f t="shared" si="232"/>
        <v>65000</v>
      </c>
      <c r="FH57" s="708">
        <f t="shared" si="195"/>
        <v>12000</v>
      </c>
      <c r="FI57" s="529">
        <f t="shared" si="196"/>
        <v>53000</v>
      </c>
      <c r="FJ57" s="530">
        <f t="shared" si="197"/>
        <v>520</v>
      </c>
      <c r="FK57" s="531">
        <f t="shared" si="198"/>
        <v>9.9659815054381671</v>
      </c>
      <c r="FL57" s="641">
        <f t="shared" si="199"/>
        <v>0</v>
      </c>
      <c r="FM57" s="530">
        <f t="shared" si="200"/>
        <v>520</v>
      </c>
      <c r="FN57" s="532">
        <f t="shared" si="201"/>
        <v>9.9659815054381671</v>
      </c>
      <c r="FO57" s="686"/>
      <c r="FP57" s="379"/>
      <c r="FQ57" s="686"/>
      <c r="FR57" s="519">
        <f t="shared" si="233"/>
        <v>65000</v>
      </c>
      <c r="FS57" s="708">
        <f t="shared" si="202"/>
        <v>12000</v>
      </c>
      <c r="FT57" s="529">
        <f t="shared" si="203"/>
        <v>53000</v>
      </c>
      <c r="FU57" s="530">
        <f t="shared" si="204"/>
        <v>520</v>
      </c>
      <c r="FV57" s="531">
        <f t="shared" si="205"/>
        <v>9.9659815054381671</v>
      </c>
      <c r="FW57" s="641">
        <f t="shared" si="206"/>
        <v>0</v>
      </c>
      <c r="FX57" s="530">
        <f t="shared" si="207"/>
        <v>520</v>
      </c>
      <c r="FY57" s="532">
        <f t="shared" si="208"/>
        <v>9.9659815054381671</v>
      </c>
      <c r="FZ57" s="686"/>
      <c r="GA57" s="379"/>
      <c r="GB57" s="379"/>
      <c r="GC57" s="379"/>
      <c r="GD57" s="379"/>
      <c r="GE57" s="379"/>
      <c r="GF57" s="379"/>
      <c r="GG57" s="379"/>
    </row>
    <row r="58" spans="1:189" s="1" customFormat="1" x14ac:dyDescent="0.25">
      <c r="A58" s="379"/>
      <c r="B58" s="379"/>
      <c r="C58" s="379"/>
      <c r="D58" s="379"/>
      <c r="E58" s="379"/>
      <c r="F58" s="379"/>
      <c r="G58" s="379"/>
      <c r="H58" s="379"/>
      <c r="I58" s="539"/>
      <c r="J58" s="379"/>
      <c r="K58" s="228"/>
      <c r="L58" s="728" t="s">
        <v>98</v>
      </c>
      <c r="M58" s="402">
        <f>M55*365.2425/7</f>
        <v>17622.42885</v>
      </c>
      <c r="N58" s="402">
        <f>N55*365.2425/7</f>
        <v>20168.690850000003</v>
      </c>
      <c r="O58" s="401"/>
      <c r="P58" s="228"/>
      <c r="Q58" s="379"/>
      <c r="R58" s="539"/>
      <c r="S58" s="379"/>
      <c r="T58" s="228"/>
      <c r="U58" s="450">
        <f t="shared" si="234"/>
        <v>70000</v>
      </c>
      <c r="V58" s="712">
        <f t="shared" si="235"/>
        <v>8542.4288499999966</v>
      </c>
      <c r="W58" s="697">
        <f t="shared" si="236"/>
        <v>3020</v>
      </c>
      <c r="X58" s="697">
        <f t="shared" si="237"/>
        <v>6020</v>
      </c>
      <c r="Y58" s="698">
        <f t="shared" si="238"/>
        <v>6220</v>
      </c>
      <c r="Z58" s="629">
        <f t="shared" si="239"/>
        <v>1220</v>
      </c>
      <c r="AA58" s="439">
        <f t="shared" si="240"/>
        <v>799.5</v>
      </c>
      <c r="AB58" s="713">
        <f t="shared" si="241"/>
        <v>799.5</v>
      </c>
      <c r="AC58" s="630">
        <f t="shared" si="145"/>
        <v>520</v>
      </c>
      <c r="AD58" s="459">
        <f t="shared" si="146"/>
        <v>520</v>
      </c>
      <c r="AE58" s="228"/>
      <c r="AF58" s="379"/>
      <c r="AG58" s="228"/>
      <c r="AH58" s="715">
        <f t="shared" si="147"/>
        <v>15.259787156127182</v>
      </c>
      <c r="AI58" s="716">
        <f t="shared" si="209"/>
        <v>5.3947838513754913</v>
      </c>
      <c r="AJ58" s="716">
        <f t="shared" si="148"/>
        <v>10.753840657377635</v>
      </c>
      <c r="AK58" s="454">
        <f t="shared" si="210"/>
        <v>11.111111111111111</v>
      </c>
      <c r="AL58" s="632">
        <f t="shared" si="211"/>
        <v>2.1793497677742049</v>
      </c>
      <c r="AM58" s="457">
        <f t="shared" si="212"/>
        <v>1.4281886387995713</v>
      </c>
      <c r="AN58" s="717">
        <f t="shared" si="149"/>
        <v>1.4281886387995713</v>
      </c>
      <c r="AO58" s="633">
        <f t="shared" si="150"/>
        <v>0.92890317970703817</v>
      </c>
      <c r="AP58" s="634">
        <f t="shared" si="151"/>
        <v>0.92890317970703817</v>
      </c>
      <c r="AQ58" s="228"/>
      <c r="AR58" s="379"/>
      <c r="AS58" s="228"/>
      <c r="AT58" s="450">
        <f t="shared" si="213"/>
        <v>70000</v>
      </c>
      <c r="AU58" s="718">
        <f t="shared" si="152"/>
        <v>163.7186306358104</v>
      </c>
      <c r="AV58" s="719">
        <f t="shared" si="214"/>
        <v>57.879354127737052</v>
      </c>
      <c r="AW58" s="720">
        <f t="shared" si="215"/>
        <v>115.37540127449572</v>
      </c>
      <c r="AX58" s="721">
        <f t="shared" si="216"/>
        <v>119.20847108427962</v>
      </c>
      <c r="AY58" s="632">
        <f t="shared" si="217"/>
        <v>23.381725839681856</v>
      </c>
      <c r="AZ58" s="457">
        <f t="shared" si="218"/>
        <v>15.322696564611183</v>
      </c>
      <c r="BA58" s="457">
        <f t="shared" si="219"/>
        <v>15.322696564611183</v>
      </c>
      <c r="BB58" s="458">
        <f t="shared" si="153"/>
        <v>9.9659815054381671</v>
      </c>
      <c r="BC58" s="459">
        <f t="shared" si="154"/>
        <v>9.9659815054381671</v>
      </c>
      <c r="BD58" s="228"/>
      <c r="BE58" s="379"/>
      <c r="BF58" s="539"/>
      <c r="BG58" s="379"/>
      <c r="BH58" s="379"/>
      <c r="BI58" s="460"/>
      <c r="BJ58" s="464">
        <f t="shared" si="242"/>
        <v>70000</v>
      </c>
      <c r="BK58" s="465">
        <f t="shared" si="155"/>
        <v>14020</v>
      </c>
      <c r="BL58" s="637">
        <f t="shared" si="156"/>
        <v>55980</v>
      </c>
      <c r="BM58" s="219"/>
      <c r="BN58" s="219"/>
      <c r="BO58" s="464">
        <f t="shared" si="220"/>
        <v>70000</v>
      </c>
      <c r="BP58" s="465">
        <f t="shared" si="157"/>
        <v>7800</v>
      </c>
      <c r="BQ58" s="637">
        <f t="shared" si="221"/>
        <v>62200</v>
      </c>
      <c r="BR58" s="707">
        <f t="shared" si="158"/>
        <v>6220</v>
      </c>
      <c r="BS58" s="298"/>
      <c r="BT58" s="379"/>
      <c r="BU58" s="298"/>
      <c r="BV58" s="464">
        <f t="shared" si="243"/>
        <v>70000</v>
      </c>
      <c r="BW58" s="464">
        <f t="shared" si="244"/>
        <v>17622.42885</v>
      </c>
      <c r="BX58" s="637">
        <f t="shared" si="159"/>
        <v>73602.428849999997</v>
      </c>
      <c r="BY58" s="707">
        <f t="shared" si="160"/>
        <v>17622.428849999997</v>
      </c>
      <c r="BZ58" s="298"/>
      <c r="CA58" s="379"/>
      <c r="CB58" s="219"/>
      <c r="CC58" s="464">
        <f t="shared" si="131"/>
        <v>26302.132611940302</v>
      </c>
      <c r="CD58" s="464">
        <f t="shared" si="161"/>
        <v>96302.132611940295</v>
      </c>
      <c r="CE58" s="465">
        <f t="shared" si="162"/>
        <v>31779.703761940298</v>
      </c>
      <c r="CF58" s="637">
        <f t="shared" si="245"/>
        <v>64522.428849999997</v>
      </c>
      <c r="CG58" s="707">
        <f t="shared" si="163"/>
        <v>8542.4288499999966</v>
      </c>
      <c r="CH58" s="298"/>
      <c r="CI58" s="465">
        <f t="shared" si="164"/>
        <v>23100</v>
      </c>
      <c r="CJ58" s="464">
        <f t="shared" si="246"/>
        <v>46900</v>
      </c>
      <c r="CK58" s="637">
        <f t="shared" si="247"/>
        <v>17622.42885</v>
      </c>
      <c r="CL58" s="637">
        <f t="shared" si="222"/>
        <v>64522.428849999997</v>
      </c>
      <c r="CM58" s="707">
        <f t="shared" si="165"/>
        <v>8542.4288499999966</v>
      </c>
      <c r="CN58" s="298"/>
      <c r="CO58" s="379"/>
      <c r="CP58" s="539"/>
      <c r="CQ58" s="379"/>
      <c r="CR58" s="26"/>
      <c r="CS58" s="519">
        <f t="shared" si="223"/>
        <v>70000</v>
      </c>
      <c r="CT58" s="520">
        <f t="shared" si="255"/>
        <v>11000</v>
      </c>
      <c r="CU58" s="521">
        <f t="shared" si="166"/>
        <v>59000</v>
      </c>
      <c r="CV58" s="522">
        <f t="shared" si="167"/>
        <v>3020</v>
      </c>
      <c r="CW58" s="26"/>
      <c r="CX58" s="519">
        <f t="shared" si="224"/>
        <v>70000</v>
      </c>
      <c r="CY58" s="520">
        <f t="shared" si="256"/>
        <v>24500</v>
      </c>
      <c r="CZ58" s="521">
        <f t="shared" si="168"/>
        <v>45500</v>
      </c>
      <c r="DA58" s="522">
        <f t="shared" si="169"/>
        <v>-10480</v>
      </c>
      <c r="DB58" s="521">
        <f t="shared" si="225"/>
        <v>16500</v>
      </c>
      <c r="DC58" s="521">
        <f t="shared" si="170"/>
        <v>62000</v>
      </c>
      <c r="DD58" s="522">
        <f t="shared" si="248"/>
        <v>6020</v>
      </c>
      <c r="DE58" s="533">
        <f t="shared" si="226"/>
        <v>115.37540127449572</v>
      </c>
      <c r="DF58" s="26"/>
      <c r="DG58" s="379"/>
      <c r="DH58" s="480"/>
      <c r="DI58" s="519">
        <f t="shared" si="227"/>
        <v>70000</v>
      </c>
      <c r="DJ58" s="520">
        <f t="shared" si="257"/>
        <v>7800</v>
      </c>
      <c r="DK58" s="529">
        <f t="shared" si="171"/>
        <v>62200</v>
      </c>
      <c r="DL58" s="522">
        <f t="shared" si="172"/>
        <v>6220</v>
      </c>
      <c r="DM58" s="531">
        <f t="shared" si="173"/>
        <v>119.20847108427962</v>
      </c>
      <c r="DN58" s="480"/>
      <c r="DO58" s="379"/>
      <c r="DP58" s="484"/>
      <c r="DQ58" s="519">
        <f t="shared" si="228"/>
        <v>70000</v>
      </c>
      <c r="DR58" s="708">
        <f t="shared" si="174"/>
        <v>12800</v>
      </c>
      <c r="DS58" s="529">
        <f t="shared" si="175"/>
        <v>57200</v>
      </c>
      <c r="DT58" s="522">
        <f t="shared" si="176"/>
        <v>1220</v>
      </c>
      <c r="DU58" s="531">
        <f t="shared" si="177"/>
        <v>23.381725839681856</v>
      </c>
      <c r="DV58" s="484"/>
      <c r="DW58" s="379"/>
      <c r="DX58" s="486"/>
      <c r="DY58" s="464">
        <f t="shared" si="249"/>
        <v>70000</v>
      </c>
      <c r="DZ58" s="708">
        <f t="shared" si="178"/>
        <v>13220.5</v>
      </c>
      <c r="EA58" s="529">
        <f t="shared" si="250"/>
        <v>56779.5</v>
      </c>
      <c r="EB58" s="530">
        <f t="shared" si="251"/>
        <v>799.5</v>
      </c>
      <c r="EC58" s="533">
        <f t="shared" si="252"/>
        <v>30.645393129222366</v>
      </c>
      <c r="ED58" s="464">
        <f t="shared" si="229"/>
        <v>0</v>
      </c>
      <c r="EE58" s="524">
        <f t="shared" si="179"/>
        <v>799.5</v>
      </c>
      <c r="EF58" s="531">
        <f t="shared" si="253"/>
        <v>30.645393129222366</v>
      </c>
      <c r="EG58" s="531">
        <f t="shared" si="254"/>
        <v>15.322696564611183</v>
      </c>
      <c r="EH58" s="486"/>
      <c r="EI58" s="379"/>
      <c r="EJ58" s="686"/>
      <c r="EK58" s="519">
        <f t="shared" si="230"/>
        <v>70000</v>
      </c>
      <c r="EL58" s="708">
        <f t="shared" si="181"/>
        <v>12250</v>
      </c>
      <c r="EM58" s="529">
        <f t="shared" si="182"/>
        <v>57750</v>
      </c>
      <c r="EN58" s="522">
        <f t="shared" si="183"/>
        <v>1770</v>
      </c>
      <c r="EO58" s="531">
        <f t="shared" si="184"/>
        <v>33.922667816587612</v>
      </c>
      <c r="EP58" s="641">
        <f t="shared" si="185"/>
        <v>0</v>
      </c>
      <c r="EQ58" s="530">
        <f t="shared" si="186"/>
        <v>1770</v>
      </c>
      <c r="ER58" s="532">
        <f t="shared" si="187"/>
        <v>33.922667816587612</v>
      </c>
      <c r="ES58" s="686"/>
      <c r="ET58" s="379"/>
      <c r="EU58" s="686"/>
      <c r="EV58" s="519">
        <f t="shared" si="231"/>
        <v>70000</v>
      </c>
      <c r="EW58" s="708">
        <f t="shared" si="188"/>
        <v>13500</v>
      </c>
      <c r="EX58" s="529">
        <f t="shared" si="189"/>
        <v>56500</v>
      </c>
      <c r="EY58" s="530">
        <f t="shared" si="190"/>
        <v>520</v>
      </c>
      <c r="EZ58" s="531">
        <f t="shared" si="191"/>
        <v>9.9659815054381671</v>
      </c>
      <c r="FA58" s="641">
        <f t="shared" si="192"/>
        <v>0</v>
      </c>
      <c r="FB58" s="530">
        <f t="shared" si="193"/>
        <v>520</v>
      </c>
      <c r="FC58" s="532">
        <f t="shared" si="194"/>
        <v>9.9659815054381671</v>
      </c>
      <c r="FD58" s="686"/>
      <c r="FE58" s="379"/>
      <c r="FF58" s="686"/>
      <c r="FG58" s="519">
        <f t="shared" si="232"/>
        <v>70000</v>
      </c>
      <c r="FH58" s="708">
        <f t="shared" si="195"/>
        <v>13500</v>
      </c>
      <c r="FI58" s="529">
        <f t="shared" si="196"/>
        <v>56500</v>
      </c>
      <c r="FJ58" s="530">
        <f t="shared" si="197"/>
        <v>520</v>
      </c>
      <c r="FK58" s="531">
        <f t="shared" si="198"/>
        <v>9.9659815054381671</v>
      </c>
      <c r="FL58" s="641">
        <f t="shared" si="199"/>
        <v>0</v>
      </c>
      <c r="FM58" s="530">
        <f t="shared" si="200"/>
        <v>520</v>
      </c>
      <c r="FN58" s="532">
        <f t="shared" si="201"/>
        <v>9.9659815054381671</v>
      </c>
      <c r="FO58" s="686"/>
      <c r="FP58" s="379"/>
      <c r="FQ58" s="686"/>
      <c r="FR58" s="519">
        <f t="shared" si="233"/>
        <v>70000</v>
      </c>
      <c r="FS58" s="708">
        <f t="shared" si="202"/>
        <v>13500</v>
      </c>
      <c r="FT58" s="529">
        <f t="shared" si="203"/>
        <v>56500</v>
      </c>
      <c r="FU58" s="530">
        <f t="shared" si="204"/>
        <v>520</v>
      </c>
      <c r="FV58" s="531">
        <f t="shared" si="205"/>
        <v>9.9659815054381671</v>
      </c>
      <c r="FW58" s="641">
        <f t="shared" si="206"/>
        <v>0</v>
      </c>
      <c r="FX58" s="530">
        <f t="shared" si="207"/>
        <v>520</v>
      </c>
      <c r="FY58" s="532">
        <f t="shared" si="208"/>
        <v>9.9659815054381671</v>
      </c>
      <c r="FZ58" s="686"/>
      <c r="GA58" s="379"/>
      <c r="GB58" s="379"/>
      <c r="GC58" s="379"/>
      <c r="GD58" s="379"/>
      <c r="GE58" s="379"/>
      <c r="GF58" s="379"/>
      <c r="GG58" s="379"/>
    </row>
    <row r="59" spans="1:189" s="1" customFormat="1" x14ac:dyDescent="0.25">
      <c r="A59" s="379"/>
      <c r="B59" s="379"/>
      <c r="C59" s="379"/>
      <c r="D59" s="379"/>
      <c r="E59" s="379"/>
      <c r="F59" s="379"/>
      <c r="G59" s="379"/>
      <c r="H59" s="379"/>
      <c r="I59" s="539"/>
      <c r="J59" s="379"/>
      <c r="K59" s="228"/>
      <c r="L59" s="228" t="s">
        <v>222</v>
      </c>
      <c r="M59" s="228"/>
      <c r="N59" s="228"/>
      <c r="O59" s="228"/>
      <c r="P59" s="228"/>
      <c r="Q59" s="379"/>
      <c r="R59" s="539"/>
      <c r="S59" s="379"/>
      <c r="T59" s="228"/>
      <c r="U59" s="450">
        <f t="shared" si="234"/>
        <v>75000</v>
      </c>
      <c r="V59" s="712">
        <f t="shared" si="235"/>
        <v>8542.4288499999966</v>
      </c>
      <c r="W59" s="697">
        <f t="shared" si="236"/>
        <v>3670</v>
      </c>
      <c r="X59" s="697">
        <f t="shared" si="237"/>
        <v>5920</v>
      </c>
      <c r="Y59" s="698">
        <f t="shared" si="238"/>
        <v>6220</v>
      </c>
      <c r="Z59" s="629">
        <f t="shared" si="239"/>
        <v>1370</v>
      </c>
      <c r="AA59" s="439">
        <f t="shared" si="240"/>
        <v>949.5</v>
      </c>
      <c r="AB59" s="713">
        <f t="shared" si="241"/>
        <v>949.5</v>
      </c>
      <c r="AC59" s="630">
        <f t="shared" si="145"/>
        <v>670</v>
      </c>
      <c r="AD59" s="459">
        <f t="shared" si="146"/>
        <v>670</v>
      </c>
      <c r="AE59" s="228"/>
      <c r="AF59" s="379"/>
      <c r="AG59" s="228"/>
      <c r="AH59" s="715">
        <f t="shared" si="147"/>
        <v>14.398160879824703</v>
      </c>
      <c r="AI59" s="716">
        <f t="shared" si="209"/>
        <v>6.1857407719534807</v>
      </c>
      <c r="AJ59" s="716">
        <f t="shared" si="148"/>
        <v>9.9780886566661042</v>
      </c>
      <c r="AK59" s="454">
        <f t="shared" si="210"/>
        <v>10.483735041294455</v>
      </c>
      <c r="AL59" s="632">
        <f t="shared" si="211"/>
        <v>2.3091184898027981</v>
      </c>
      <c r="AM59" s="457">
        <f t="shared" si="212"/>
        <v>1.6003708073487275</v>
      </c>
      <c r="AN59" s="717">
        <f t="shared" si="149"/>
        <v>1.6003708073487275</v>
      </c>
      <c r="AO59" s="633">
        <f t="shared" si="150"/>
        <v>1.1292769256699815</v>
      </c>
      <c r="AP59" s="634">
        <f t="shared" si="151"/>
        <v>1.1292769256699815</v>
      </c>
      <c r="AQ59" s="228"/>
      <c r="AR59" s="379"/>
      <c r="AS59" s="228"/>
      <c r="AT59" s="450">
        <f t="shared" si="213"/>
        <v>75000</v>
      </c>
      <c r="AU59" s="718">
        <f t="shared" si="152"/>
        <v>163.7186306358104</v>
      </c>
      <c r="AV59" s="719">
        <f t="shared" si="214"/>
        <v>70.336831009534762</v>
      </c>
      <c r="AW59" s="720">
        <f t="shared" si="215"/>
        <v>113.45886636960375</v>
      </c>
      <c r="AX59" s="721">
        <f t="shared" si="216"/>
        <v>119.20847108427962</v>
      </c>
      <c r="AY59" s="632">
        <f t="shared" si="217"/>
        <v>26.256528197019787</v>
      </c>
      <c r="AZ59" s="457">
        <f t="shared" si="218"/>
        <v>18.197498921949116</v>
      </c>
      <c r="BA59" s="457">
        <f t="shared" si="219"/>
        <v>18.197498921949116</v>
      </c>
      <c r="BB59" s="458">
        <f t="shared" si="153"/>
        <v>12.840783862776101</v>
      </c>
      <c r="BC59" s="459">
        <f t="shared" si="154"/>
        <v>12.840783862776101</v>
      </c>
      <c r="BD59" s="228"/>
      <c r="BE59" s="379"/>
      <c r="BF59" s="539"/>
      <c r="BG59" s="379"/>
      <c r="BH59" s="379"/>
      <c r="BI59" s="460"/>
      <c r="BJ59" s="464">
        <f t="shared" si="242"/>
        <v>75000</v>
      </c>
      <c r="BK59" s="465">
        <f t="shared" si="155"/>
        <v>15670</v>
      </c>
      <c r="BL59" s="637">
        <f t="shared" si="156"/>
        <v>59330</v>
      </c>
      <c r="BM59" s="219"/>
      <c r="BN59" s="219"/>
      <c r="BO59" s="464">
        <f t="shared" si="220"/>
        <v>75000</v>
      </c>
      <c r="BP59" s="465">
        <f t="shared" si="157"/>
        <v>9450</v>
      </c>
      <c r="BQ59" s="637">
        <f t="shared" si="221"/>
        <v>65550</v>
      </c>
      <c r="BR59" s="707">
        <f t="shared" si="158"/>
        <v>6220</v>
      </c>
      <c r="BS59" s="298"/>
      <c r="BT59" s="379"/>
      <c r="BU59" s="298"/>
      <c r="BV59" s="464">
        <f t="shared" si="243"/>
        <v>75000</v>
      </c>
      <c r="BW59" s="464">
        <f t="shared" si="244"/>
        <v>17622.42885</v>
      </c>
      <c r="BX59" s="637">
        <f t="shared" si="159"/>
        <v>76952.428849999997</v>
      </c>
      <c r="BY59" s="707">
        <f t="shared" si="160"/>
        <v>17622.428849999997</v>
      </c>
      <c r="BZ59" s="298"/>
      <c r="CA59" s="379"/>
      <c r="CB59" s="219"/>
      <c r="CC59" s="464">
        <f t="shared" si="131"/>
        <v>26302.132611940302</v>
      </c>
      <c r="CD59" s="464">
        <f t="shared" si="161"/>
        <v>101302.13261194029</v>
      </c>
      <c r="CE59" s="465">
        <f t="shared" si="162"/>
        <v>33429.703761940298</v>
      </c>
      <c r="CF59" s="637">
        <f t="shared" si="245"/>
        <v>67872.428849999997</v>
      </c>
      <c r="CG59" s="707">
        <f t="shared" si="163"/>
        <v>8542.4288499999966</v>
      </c>
      <c r="CH59" s="298"/>
      <c r="CI59" s="465">
        <f t="shared" si="164"/>
        <v>24750</v>
      </c>
      <c r="CJ59" s="464">
        <f t="shared" si="246"/>
        <v>50250</v>
      </c>
      <c r="CK59" s="637">
        <f t="shared" si="247"/>
        <v>17622.42885</v>
      </c>
      <c r="CL59" s="637">
        <f t="shared" si="222"/>
        <v>67872.428849999997</v>
      </c>
      <c r="CM59" s="707">
        <f t="shared" si="165"/>
        <v>8542.4288499999966</v>
      </c>
      <c r="CN59" s="298"/>
      <c r="CO59" s="379"/>
      <c r="CP59" s="539"/>
      <c r="CQ59" s="379"/>
      <c r="CR59" s="26"/>
      <c r="CS59" s="519">
        <f t="shared" si="223"/>
        <v>75000</v>
      </c>
      <c r="CT59" s="520">
        <f t="shared" si="255"/>
        <v>12000</v>
      </c>
      <c r="CU59" s="521">
        <f t="shared" si="166"/>
        <v>63000</v>
      </c>
      <c r="CV59" s="522">
        <f t="shared" si="167"/>
        <v>3670</v>
      </c>
      <c r="CW59" s="26"/>
      <c r="CX59" s="519">
        <f t="shared" si="224"/>
        <v>75000</v>
      </c>
      <c r="CY59" s="520">
        <f t="shared" si="256"/>
        <v>26250</v>
      </c>
      <c r="CZ59" s="521">
        <f t="shared" si="168"/>
        <v>48750</v>
      </c>
      <c r="DA59" s="522">
        <f t="shared" si="169"/>
        <v>-10580</v>
      </c>
      <c r="DB59" s="521">
        <f t="shared" si="225"/>
        <v>16500</v>
      </c>
      <c r="DC59" s="521">
        <f t="shared" si="170"/>
        <v>65250</v>
      </c>
      <c r="DD59" s="522">
        <f t="shared" si="248"/>
        <v>5920</v>
      </c>
      <c r="DE59" s="533">
        <f t="shared" si="226"/>
        <v>113.45886636960375</v>
      </c>
      <c r="DF59" s="26"/>
      <c r="DG59" s="379"/>
      <c r="DH59" s="480"/>
      <c r="DI59" s="519">
        <f t="shared" si="227"/>
        <v>75000</v>
      </c>
      <c r="DJ59" s="520">
        <f t="shared" si="257"/>
        <v>9450</v>
      </c>
      <c r="DK59" s="529">
        <f t="shared" si="171"/>
        <v>65550</v>
      </c>
      <c r="DL59" s="522">
        <f t="shared" si="172"/>
        <v>6220</v>
      </c>
      <c r="DM59" s="531">
        <f t="shared" si="173"/>
        <v>119.20847108427962</v>
      </c>
      <c r="DN59" s="480"/>
      <c r="DO59" s="379"/>
      <c r="DP59" s="484"/>
      <c r="DQ59" s="519">
        <f t="shared" si="228"/>
        <v>75000</v>
      </c>
      <c r="DR59" s="708">
        <f t="shared" si="174"/>
        <v>14300</v>
      </c>
      <c r="DS59" s="529">
        <f t="shared" si="175"/>
        <v>60700</v>
      </c>
      <c r="DT59" s="522">
        <f t="shared" si="176"/>
        <v>1370</v>
      </c>
      <c r="DU59" s="531">
        <f t="shared" si="177"/>
        <v>26.256528197019787</v>
      </c>
      <c r="DV59" s="484"/>
      <c r="DW59" s="379"/>
      <c r="DX59" s="486"/>
      <c r="DY59" s="464">
        <f t="shared" si="249"/>
        <v>75000</v>
      </c>
      <c r="DZ59" s="708">
        <f t="shared" si="178"/>
        <v>14720.5</v>
      </c>
      <c r="EA59" s="529">
        <f t="shared" si="250"/>
        <v>60279.5</v>
      </c>
      <c r="EB59" s="530">
        <f t="shared" si="251"/>
        <v>949.5</v>
      </c>
      <c r="EC59" s="533">
        <f t="shared" si="252"/>
        <v>36.394997843898231</v>
      </c>
      <c r="ED59" s="464">
        <f t="shared" si="229"/>
        <v>0</v>
      </c>
      <c r="EE59" s="524">
        <f t="shared" si="179"/>
        <v>949.5</v>
      </c>
      <c r="EF59" s="531">
        <f t="shared" si="253"/>
        <v>36.394997843898231</v>
      </c>
      <c r="EG59" s="531">
        <f t="shared" si="254"/>
        <v>18.197498921949116</v>
      </c>
      <c r="EH59" s="486"/>
      <c r="EI59" s="379"/>
      <c r="EJ59" s="686"/>
      <c r="EK59" s="519">
        <f t="shared" si="230"/>
        <v>75000</v>
      </c>
      <c r="EL59" s="708">
        <f t="shared" si="181"/>
        <v>13650</v>
      </c>
      <c r="EM59" s="529">
        <f t="shared" si="182"/>
        <v>61350</v>
      </c>
      <c r="EN59" s="522">
        <f t="shared" si="183"/>
        <v>2020</v>
      </c>
      <c r="EO59" s="531">
        <f t="shared" si="184"/>
        <v>38.7140050788175</v>
      </c>
      <c r="EP59" s="641">
        <f t="shared" si="185"/>
        <v>0</v>
      </c>
      <c r="EQ59" s="530">
        <f t="shared" si="186"/>
        <v>2020</v>
      </c>
      <c r="ER59" s="532">
        <f t="shared" si="187"/>
        <v>38.7140050788175</v>
      </c>
      <c r="ES59" s="686"/>
      <c r="ET59" s="379"/>
      <c r="EU59" s="686"/>
      <c r="EV59" s="519">
        <f t="shared" si="231"/>
        <v>75000</v>
      </c>
      <c r="EW59" s="708">
        <f t="shared" si="188"/>
        <v>15150</v>
      </c>
      <c r="EX59" s="529">
        <f t="shared" si="189"/>
        <v>59850</v>
      </c>
      <c r="EY59" s="530">
        <f t="shared" si="190"/>
        <v>520</v>
      </c>
      <c r="EZ59" s="531">
        <f t="shared" si="191"/>
        <v>9.9659815054381671</v>
      </c>
      <c r="FA59" s="641">
        <f t="shared" si="192"/>
        <v>0</v>
      </c>
      <c r="FB59" s="530">
        <f t="shared" si="193"/>
        <v>520</v>
      </c>
      <c r="FC59" s="532">
        <f t="shared" si="194"/>
        <v>9.9659815054381671</v>
      </c>
      <c r="FD59" s="686"/>
      <c r="FE59" s="379"/>
      <c r="FF59" s="686"/>
      <c r="FG59" s="519">
        <f t="shared" si="232"/>
        <v>75000</v>
      </c>
      <c r="FH59" s="708">
        <f t="shared" si="195"/>
        <v>15000</v>
      </c>
      <c r="FI59" s="529">
        <f t="shared" si="196"/>
        <v>60000</v>
      </c>
      <c r="FJ59" s="530">
        <f t="shared" si="197"/>
        <v>670</v>
      </c>
      <c r="FK59" s="531">
        <f t="shared" si="198"/>
        <v>12.840783862776101</v>
      </c>
      <c r="FL59" s="641">
        <f t="shared" si="199"/>
        <v>0</v>
      </c>
      <c r="FM59" s="530">
        <f t="shared" si="200"/>
        <v>670</v>
      </c>
      <c r="FN59" s="532">
        <f t="shared" si="201"/>
        <v>12.840783862776101</v>
      </c>
      <c r="FO59" s="686"/>
      <c r="FP59" s="379"/>
      <c r="FQ59" s="686"/>
      <c r="FR59" s="519">
        <f t="shared" si="233"/>
        <v>75000</v>
      </c>
      <c r="FS59" s="708">
        <f t="shared" si="202"/>
        <v>15000</v>
      </c>
      <c r="FT59" s="529">
        <f t="shared" si="203"/>
        <v>60000</v>
      </c>
      <c r="FU59" s="530">
        <f t="shared" si="204"/>
        <v>670</v>
      </c>
      <c r="FV59" s="531">
        <f t="shared" si="205"/>
        <v>12.840783862776101</v>
      </c>
      <c r="FW59" s="641">
        <f t="shared" si="206"/>
        <v>0</v>
      </c>
      <c r="FX59" s="530">
        <f t="shared" si="207"/>
        <v>670</v>
      </c>
      <c r="FY59" s="532">
        <f t="shared" si="208"/>
        <v>12.840783862776101</v>
      </c>
      <c r="FZ59" s="686"/>
      <c r="GA59" s="379"/>
      <c r="GB59" s="379"/>
      <c r="GC59" s="379"/>
      <c r="GD59" s="379"/>
      <c r="GE59" s="379"/>
      <c r="GF59" s="379"/>
      <c r="GG59" s="379"/>
    </row>
    <row r="60" spans="1:189" s="1" customFormat="1" x14ac:dyDescent="0.25">
      <c r="A60" s="379"/>
      <c r="B60" s="379"/>
      <c r="C60" s="379"/>
      <c r="D60" s="379"/>
      <c r="E60" s="379"/>
      <c r="F60" s="379"/>
      <c r="G60" s="379"/>
      <c r="H60" s="379"/>
      <c r="I60" s="539"/>
      <c r="J60" s="379"/>
      <c r="K60" s="228"/>
      <c r="L60" s="690" t="s">
        <v>66</v>
      </c>
      <c r="M60" s="690" t="s">
        <v>13</v>
      </c>
      <c r="N60" s="690" t="s">
        <v>12</v>
      </c>
      <c r="O60" s="690" t="s">
        <v>12</v>
      </c>
      <c r="P60" s="228"/>
      <c r="Q60" s="379"/>
      <c r="R60" s="539"/>
      <c r="S60" s="379"/>
      <c r="T60" s="228"/>
      <c r="U60" s="450">
        <f t="shared" si="234"/>
        <v>80000</v>
      </c>
      <c r="V60" s="712">
        <f t="shared" si="235"/>
        <v>8542.4288499999966</v>
      </c>
      <c r="W60" s="697">
        <f t="shared" si="236"/>
        <v>4320</v>
      </c>
      <c r="X60" s="697">
        <f t="shared" si="237"/>
        <v>5820</v>
      </c>
      <c r="Y60" s="698">
        <f t="shared" si="238"/>
        <v>6220</v>
      </c>
      <c r="Z60" s="629">
        <f t="shared" si="239"/>
        <v>1270</v>
      </c>
      <c r="AA60" s="439">
        <f t="shared" si="240"/>
        <v>1042.5</v>
      </c>
      <c r="AB60" s="713">
        <f t="shared" si="241"/>
        <v>1042.5</v>
      </c>
      <c r="AC60" s="630">
        <f t="shared" si="145"/>
        <v>820</v>
      </c>
      <c r="AD60" s="459">
        <f t="shared" si="146"/>
        <v>820</v>
      </c>
      <c r="AE60" s="228"/>
      <c r="AF60" s="379"/>
      <c r="AG60" s="228"/>
      <c r="AH60" s="715">
        <f t="shared" si="147"/>
        <v>13.628635689215056</v>
      </c>
      <c r="AI60" s="716">
        <f t="shared" si="209"/>
        <v>6.8921506062539883</v>
      </c>
      <c r="AJ60" s="716">
        <f t="shared" si="148"/>
        <v>9.2852584556477353</v>
      </c>
      <c r="AK60" s="454">
        <f t="shared" si="210"/>
        <v>9.9234205488194007</v>
      </c>
      <c r="AL60" s="632">
        <f t="shared" si="211"/>
        <v>2.0261646458200384</v>
      </c>
      <c r="AM60" s="457">
        <f t="shared" si="212"/>
        <v>1.6632099553286535</v>
      </c>
      <c r="AN60" s="717">
        <f t="shared" si="149"/>
        <v>1.6632099553286535</v>
      </c>
      <c r="AO60" s="633">
        <f t="shared" si="150"/>
        <v>1.3082322910019144</v>
      </c>
      <c r="AP60" s="634">
        <f t="shared" si="151"/>
        <v>1.3082322910019144</v>
      </c>
      <c r="AQ60" s="228"/>
      <c r="AR60" s="379"/>
      <c r="AS60" s="228"/>
      <c r="AT60" s="450">
        <f t="shared" si="213"/>
        <v>80000</v>
      </c>
      <c r="AU60" s="718">
        <f t="shared" si="152"/>
        <v>163.7186306358104</v>
      </c>
      <c r="AV60" s="719">
        <f t="shared" si="214"/>
        <v>82.794307891332465</v>
      </c>
      <c r="AW60" s="720">
        <f t="shared" si="215"/>
        <v>111.54233146471179</v>
      </c>
      <c r="AX60" s="721">
        <f t="shared" si="216"/>
        <v>119.20847108427962</v>
      </c>
      <c r="AY60" s="632">
        <f t="shared" si="217"/>
        <v>24.339993292127833</v>
      </c>
      <c r="AZ60" s="457">
        <f t="shared" si="218"/>
        <v>19.979876383498635</v>
      </c>
      <c r="BA60" s="457">
        <f t="shared" si="219"/>
        <v>19.979876383498635</v>
      </c>
      <c r="BB60" s="458">
        <f t="shared" si="153"/>
        <v>15.715586220114034</v>
      </c>
      <c r="BC60" s="459">
        <f t="shared" si="154"/>
        <v>15.715586220114034</v>
      </c>
      <c r="BD60" s="228"/>
      <c r="BE60" s="379"/>
      <c r="BF60" s="539"/>
      <c r="BG60" s="379"/>
      <c r="BH60" s="379"/>
      <c r="BI60" s="460"/>
      <c r="BJ60" s="464">
        <f t="shared" si="242"/>
        <v>80000</v>
      </c>
      <c r="BK60" s="465">
        <f t="shared" si="155"/>
        <v>17320</v>
      </c>
      <c r="BL60" s="637">
        <f t="shared" si="156"/>
        <v>62680</v>
      </c>
      <c r="BM60" s="219"/>
      <c r="BN60" s="219"/>
      <c r="BO60" s="464">
        <f t="shared" si="220"/>
        <v>80000</v>
      </c>
      <c r="BP60" s="465">
        <f t="shared" si="157"/>
        <v>11100</v>
      </c>
      <c r="BQ60" s="637">
        <f t="shared" si="221"/>
        <v>68900</v>
      </c>
      <c r="BR60" s="707">
        <f t="shared" si="158"/>
        <v>6220</v>
      </c>
      <c r="BS60" s="298"/>
      <c r="BT60" s="379"/>
      <c r="BU60" s="298"/>
      <c r="BV60" s="464">
        <f t="shared" si="243"/>
        <v>80000</v>
      </c>
      <c r="BW60" s="464">
        <f t="shared" si="244"/>
        <v>17622.42885</v>
      </c>
      <c r="BX60" s="637">
        <f t="shared" si="159"/>
        <v>80302.428849999997</v>
      </c>
      <c r="BY60" s="707">
        <f t="shared" si="160"/>
        <v>17622.428849999997</v>
      </c>
      <c r="BZ60" s="298"/>
      <c r="CA60" s="379"/>
      <c r="CB60" s="219"/>
      <c r="CC60" s="464">
        <f t="shared" si="131"/>
        <v>26302.132611940302</v>
      </c>
      <c r="CD60" s="464">
        <f t="shared" si="161"/>
        <v>106302.13261194029</v>
      </c>
      <c r="CE60" s="465">
        <f t="shared" si="162"/>
        <v>35079.703761940298</v>
      </c>
      <c r="CF60" s="637">
        <f t="shared" si="245"/>
        <v>71222.428849999997</v>
      </c>
      <c r="CG60" s="707">
        <f t="shared" si="163"/>
        <v>8542.4288499999966</v>
      </c>
      <c r="CH60" s="298"/>
      <c r="CI60" s="465">
        <f t="shared" si="164"/>
        <v>26400</v>
      </c>
      <c r="CJ60" s="464">
        <f t="shared" si="246"/>
        <v>53600</v>
      </c>
      <c r="CK60" s="637">
        <f t="shared" si="247"/>
        <v>17622.42885</v>
      </c>
      <c r="CL60" s="637">
        <f t="shared" si="222"/>
        <v>71222.428849999997</v>
      </c>
      <c r="CM60" s="707">
        <f t="shared" si="165"/>
        <v>8542.4288499999966</v>
      </c>
      <c r="CN60" s="298"/>
      <c r="CO60" s="379"/>
      <c r="CP60" s="539"/>
      <c r="CQ60" s="379"/>
      <c r="CR60" s="26"/>
      <c r="CS60" s="519">
        <f t="shared" si="223"/>
        <v>80000</v>
      </c>
      <c r="CT60" s="520">
        <f t="shared" si="255"/>
        <v>13000</v>
      </c>
      <c r="CU60" s="521">
        <f t="shared" si="166"/>
        <v>67000</v>
      </c>
      <c r="CV60" s="522">
        <f t="shared" si="167"/>
        <v>4320</v>
      </c>
      <c r="CW60" s="26"/>
      <c r="CX60" s="519">
        <f t="shared" si="224"/>
        <v>80000</v>
      </c>
      <c r="CY60" s="520">
        <f t="shared" si="256"/>
        <v>28000</v>
      </c>
      <c r="CZ60" s="521">
        <f t="shared" si="168"/>
        <v>52000</v>
      </c>
      <c r="DA60" s="522">
        <f t="shared" si="169"/>
        <v>-10680</v>
      </c>
      <c r="DB60" s="521">
        <f t="shared" si="225"/>
        <v>16500</v>
      </c>
      <c r="DC60" s="521">
        <f t="shared" si="170"/>
        <v>68500</v>
      </c>
      <c r="DD60" s="522">
        <f t="shared" si="248"/>
        <v>5820</v>
      </c>
      <c r="DE60" s="533">
        <f t="shared" si="226"/>
        <v>111.54233146471179</v>
      </c>
      <c r="DF60" s="26"/>
      <c r="DG60" s="379"/>
      <c r="DH60" s="480"/>
      <c r="DI60" s="519">
        <f t="shared" si="227"/>
        <v>80000</v>
      </c>
      <c r="DJ60" s="520">
        <f t="shared" si="257"/>
        <v>11100</v>
      </c>
      <c r="DK60" s="529">
        <f t="shared" si="171"/>
        <v>68900</v>
      </c>
      <c r="DL60" s="522">
        <f t="shared" si="172"/>
        <v>6220</v>
      </c>
      <c r="DM60" s="531">
        <f t="shared" si="173"/>
        <v>119.20847108427962</v>
      </c>
      <c r="DN60" s="480"/>
      <c r="DO60" s="379"/>
      <c r="DP60" s="484"/>
      <c r="DQ60" s="519">
        <f t="shared" si="228"/>
        <v>80000</v>
      </c>
      <c r="DR60" s="708">
        <f t="shared" si="174"/>
        <v>16050</v>
      </c>
      <c r="DS60" s="529">
        <f t="shared" si="175"/>
        <v>63950</v>
      </c>
      <c r="DT60" s="522">
        <f t="shared" si="176"/>
        <v>1270</v>
      </c>
      <c r="DU60" s="531">
        <f t="shared" si="177"/>
        <v>24.339993292127833</v>
      </c>
      <c r="DV60" s="484"/>
      <c r="DW60" s="379"/>
      <c r="DX60" s="486"/>
      <c r="DY60" s="464">
        <f t="shared" si="249"/>
        <v>80000</v>
      </c>
      <c r="DZ60" s="708">
        <f t="shared" si="178"/>
        <v>16277.5</v>
      </c>
      <c r="EA60" s="529">
        <f t="shared" si="250"/>
        <v>63722.5</v>
      </c>
      <c r="EB60" s="530">
        <f t="shared" si="251"/>
        <v>1042.5</v>
      </c>
      <c r="EC60" s="533">
        <f t="shared" si="252"/>
        <v>39.959752766997269</v>
      </c>
      <c r="ED60" s="464">
        <f t="shared" si="229"/>
        <v>0</v>
      </c>
      <c r="EE60" s="524">
        <f t="shared" si="179"/>
        <v>1042.5</v>
      </c>
      <c r="EF60" s="531">
        <f t="shared" si="253"/>
        <v>39.959752766997269</v>
      </c>
      <c r="EG60" s="531">
        <f t="shared" si="254"/>
        <v>19.979876383498635</v>
      </c>
      <c r="EH60" s="486"/>
      <c r="EI60" s="379"/>
      <c r="EJ60" s="686"/>
      <c r="EK60" s="519">
        <f t="shared" si="230"/>
        <v>80000</v>
      </c>
      <c r="EL60" s="708">
        <f t="shared" si="181"/>
        <v>15050</v>
      </c>
      <c r="EM60" s="529">
        <f t="shared" si="182"/>
        <v>64950</v>
      </c>
      <c r="EN60" s="522">
        <f t="shared" si="183"/>
        <v>2270</v>
      </c>
      <c r="EO60" s="531">
        <f t="shared" si="184"/>
        <v>43.505342341047388</v>
      </c>
      <c r="EP60" s="641">
        <f t="shared" si="185"/>
        <v>0</v>
      </c>
      <c r="EQ60" s="530">
        <f t="shared" si="186"/>
        <v>2270</v>
      </c>
      <c r="ER60" s="532">
        <f t="shared" si="187"/>
        <v>43.505342341047388</v>
      </c>
      <c r="ES60" s="686"/>
      <c r="ET60" s="379"/>
      <c r="EU60" s="686"/>
      <c r="EV60" s="519">
        <f t="shared" si="231"/>
        <v>80000</v>
      </c>
      <c r="EW60" s="708">
        <f t="shared" si="188"/>
        <v>16800</v>
      </c>
      <c r="EX60" s="529">
        <f t="shared" si="189"/>
        <v>63200</v>
      </c>
      <c r="EY60" s="530">
        <f t="shared" si="190"/>
        <v>520</v>
      </c>
      <c r="EZ60" s="531">
        <f t="shared" si="191"/>
        <v>9.9659815054381671</v>
      </c>
      <c r="FA60" s="641">
        <f t="shared" si="192"/>
        <v>0</v>
      </c>
      <c r="FB60" s="530">
        <f t="shared" si="193"/>
        <v>520</v>
      </c>
      <c r="FC60" s="532">
        <f t="shared" si="194"/>
        <v>9.9659815054381671</v>
      </c>
      <c r="FD60" s="686"/>
      <c r="FE60" s="379"/>
      <c r="FF60" s="686"/>
      <c r="FG60" s="519">
        <f t="shared" si="232"/>
        <v>80000</v>
      </c>
      <c r="FH60" s="708">
        <f t="shared" si="195"/>
        <v>16500</v>
      </c>
      <c r="FI60" s="529">
        <f t="shared" si="196"/>
        <v>63500</v>
      </c>
      <c r="FJ60" s="530">
        <f t="shared" si="197"/>
        <v>820</v>
      </c>
      <c r="FK60" s="531">
        <f t="shared" si="198"/>
        <v>15.715586220114034</v>
      </c>
      <c r="FL60" s="641">
        <f t="shared" si="199"/>
        <v>0</v>
      </c>
      <c r="FM60" s="530">
        <f t="shared" si="200"/>
        <v>820</v>
      </c>
      <c r="FN60" s="532">
        <f t="shared" si="201"/>
        <v>15.715586220114034</v>
      </c>
      <c r="FO60" s="686"/>
      <c r="FP60" s="379"/>
      <c r="FQ60" s="686"/>
      <c r="FR60" s="519">
        <f t="shared" si="233"/>
        <v>80000</v>
      </c>
      <c r="FS60" s="708">
        <f t="shared" si="202"/>
        <v>16500</v>
      </c>
      <c r="FT60" s="529">
        <f t="shared" si="203"/>
        <v>63500</v>
      </c>
      <c r="FU60" s="530">
        <f t="shared" si="204"/>
        <v>820</v>
      </c>
      <c r="FV60" s="531">
        <f t="shared" si="205"/>
        <v>15.715586220114034</v>
      </c>
      <c r="FW60" s="641">
        <f t="shared" si="206"/>
        <v>0</v>
      </c>
      <c r="FX60" s="530">
        <f t="shared" si="207"/>
        <v>820</v>
      </c>
      <c r="FY60" s="532">
        <f t="shared" si="208"/>
        <v>15.715586220114034</v>
      </c>
      <c r="FZ60" s="686"/>
      <c r="GA60" s="379"/>
      <c r="GB60" s="379"/>
      <c r="GC60" s="379"/>
      <c r="GD60" s="379"/>
      <c r="GE60" s="379"/>
      <c r="GF60" s="379"/>
      <c r="GG60" s="379"/>
    </row>
    <row r="61" spans="1:189" s="1" customFormat="1" x14ac:dyDescent="0.25">
      <c r="A61" s="379"/>
      <c r="B61" s="379"/>
      <c r="C61" s="379"/>
      <c r="D61" s="379"/>
      <c r="E61" s="379"/>
      <c r="F61" s="379"/>
      <c r="G61" s="379"/>
      <c r="H61" s="379"/>
      <c r="I61" s="539"/>
      <c r="J61" s="379"/>
      <c r="K61" s="228"/>
      <c r="L61" s="694" t="s">
        <v>59</v>
      </c>
      <c r="M61" s="694" t="s">
        <v>215</v>
      </c>
      <c r="N61" s="694" t="s">
        <v>215</v>
      </c>
      <c r="O61" s="694" t="s">
        <v>55</v>
      </c>
      <c r="P61" s="228"/>
      <c r="Q61" s="379"/>
      <c r="R61" s="539"/>
      <c r="S61" s="379"/>
      <c r="T61" s="228"/>
      <c r="U61" s="450">
        <f t="shared" si="234"/>
        <v>85000</v>
      </c>
      <c r="V61" s="712">
        <f t="shared" si="235"/>
        <v>8542.4288499999966</v>
      </c>
      <c r="W61" s="697">
        <f t="shared" si="236"/>
        <v>4220</v>
      </c>
      <c r="X61" s="697">
        <f t="shared" si="237"/>
        <v>5720</v>
      </c>
      <c r="Y61" s="698">
        <f t="shared" si="238"/>
        <v>6220</v>
      </c>
      <c r="Z61" s="629">
        <f t="shared" si="239"/>
        <v>1170</v>
      </c>
      <c r="AA61" s="439">
        <f t="shared" si="240"/>
        <v>1042.5</v>
      </c>
      <c r="AB61" s="713">
        <f t="shared" si="241"/>
        <v>1042.5</v>
      </c>
      <c r="AC61" s="630">
        <f t="shared" si="145"/>
        <v>970</v>
      </c>
      <c r="AD61" s="459">
        <f t="shared" si="146"/>
        <v>970</v>
      </c>
      <c r="AE61" s="228"/>
      <c r="AF61" s="379"/>
      <c r="AG61" s="228"/>
      <c r="AH61" s="715">
        <f t="shared" si="147"/>
        <v>12.937193472663935</v>
      </c>
      <c r="AI61" s="716">
        <f t="shared" si="209"/>
        <v>6.391034378312888</v>
      </c>
      <c r="AJ61" s="716">
        <f t="shared" si="148"/>
        <v>8.6627290625473261</v>
      </c>
      <c r="AK61" s="454">
        <f t="shared" si="210"/>
        <v>9.4199606239588061</v>
      </c>
      <c r="AL61" s="632">
        <f t="shared" si="211"/>
        <v>1.7719218537028623</v>
      </c>
      <c r="AM61" s="457">
        <f t="shared" si="212"/>
        <v>1.578827805542935</v>
      </c>
      <c r="AN61" s="717">
        <f t="shared" si="149"/>
        <v>1.578827805542935</v>
      </c>
      <c r="AO61" s="633">
        <f t="shared" si="150"/>
        <v>1.4690292291382705</v>
      </c>
      <c r="AP61" s="634">
        <f t="shared" si="151"/>
        <v>1.4690292291382705</v>
      </c>
      <c r="AQ61" s="228"/>
      <c r="AR61" s="379"/>
      <c r="AS61" s="228"/>
      <c r="AT61" s="450">
        <f t="shared" si="213"/>
        <v>85000</v>
      </c>
      <c r="AU61" s="718">
        <f t="shared" si="152"/>
        <v>163.7186306358104</v>
      </c>
      <c r="AV61" s="719">
        <f t="shared" si="214"/>
        <v>80.877772986440519</v>
      </c>
      <c r="AW61" s="720">
        <f t="shared" si="215"/>
        <v>109.62579655981985</v>
      </c>
      <c r="AX61" s="721">
        <f t="shared" si="216"/>
        <v>119.20847108427962</v>
      </c>
      <c r="AY61" s="632">
        <f t="shared" si="217"/>
        <v>22.423458387235875</v>
      </c>
      <c r="AZ61" s="457">
        <f t="shared" si="218"/>
        <v>19.979876383498635</v>
      </c>
      <c r="BA61" s="457">
        <f t="shared" si="219"/>
        <v>19.979876383498635</v>
      </c>
      <c r="BB61" s="458">
        <f t="shared" si="153"/>
        <v>18.590388577451968</v>
      </c>
      <c r="BC61" s="459">
        <f t="shared" si="154"/>
        <v>18.590388577451968</v>
      </c>
      <c r="BD61" s="228"/>
      <c r="BE61" s="379"/>
      <c r="BF61" s="539"/>
      <c r="BG61" s="379"/>
      <c r="BH61" s="379"/>
      <c r="BI61" s="460"/>
      <c r="BJ61" s="464">
        <f t="shared" si="242"/>
        <v>85000</v>
      </c>
      <c r="BK61" s="465">
        <f t="shared" si="155"/>
        <v>18970</v>
      </c>
      <c r="BL61" s="637">
        <f t="shared" si="156"/>
        <v>66030</v>
      </c>
      <c r="BM61" s="219"/>
      <c r="BN61" s="219"/>
      <c r="BO61" s="464">
        <f t="shared" si="220"/>
        <v>85000</v>
      </c>
      <c r="BP61" s="465">
        <f t="shared" si="157"/>
        <v>12750</v>
      </c>
      <c r="BQ61" s="637">
        <f t="shared" si="221"/>
        <v>72250</v>
      </c>
      <c r="BR61" s="707">
        <f t="shared" si="158"/>
        <v>6220</v>
      </c>
      <c r="BS61" s="298"/>
      <c r="BT61" s="379"/>
      <c r="BU61" s="298"/>
      <c r="BV61" s="464">
        <f t="shared" si="243"/>
        <v>85000</v>
      </c>
      <c r="BW61" s="464">
        <f t="shared" si="244"/>
        <v>17622.42885</v>
      </c>
      <c r="BX61" s="637">
        <f t="shared" si="159"/>
        <v>83652.428849999997</v>
      </c>
      <c r="BY61" s="707">
        <f t="shared" si="160"/>
        <v>17622.428849999997</v>
      </c>
      <c r="BZ61" s="298"/>
      <c r="CA61" s="379"/>
      <c r="CB61" s="219"/>
      <c r="CC61" s="464">
        <f t="shared" si="131"/>
        <v>26302.132611940302</v>
      </c>
      <c r="CD61" s="464">
        <f t="shared" si="161"/>
        <v>111302.13261194029</v>
      </c>
      <c r="CE61" s="465">
        <f t="shared" si="162"/>
        <v>36729.703761940298</v>
      </c>
      <c r="CF61" s="637">
        <f t="shared" si="245"/>
        <v>74572.428849999997</v>
      </c>
      <c r="CG61" s="707">
        <f t="shared" si="163"/>
        <v>8542.4288499999966</v>
      </c>
      <c r="CH61" s="298"/>
      <c r="CI61" s="465">
        <f t="shared" si="164"/>
        <v>28050</v>
      </c>
      <c r="CJ61" s="464">
        <f t="shared" si="246"/>
        <v>56950</v>
      </c>
      <c r="CK61" s="637">
        <f t="shared" si="247"/>
        <v>17622.42885</v>
      </c>
      <c r="CL61" s="637">
        <f t="shared" si="222"/>
        <v>74572.428849999997</v>
      </c>
      <c r="CM61" s="707">
        <f t="shared" si="165"/>
        <v>8542.4288499999966</v>
      </c>
      <c r="CN61" s="298"/>
      <c r="CO61" s="379"/>
      <c r="CP61" s="539"/>
      <c r="CQ61" s="379"/>
      <c r="CR61" s="26"/>
      <c r="CS61" s="519">
        <f t="shared" si="223"/>
        <v>85000</v>
      </c>
      <c r="CT61" s="520">
        <f t="shared" si="255"/>
        <v>14750</v>
      </c>
      <c r="CU61" s="521">
        <f t="shared" si="166"/>
        <v>70250</v>
      </c>
      <c r="CV61" s="522">
        <f t="shared" si="167"/>
        <v>4220</v>
      </c>
      <c r="CW61" s="26"/>
      <c r="CX61" s="519">
        <f t="shared" si="224"/>
        <v>85000</v>
      </c>
      <c r="CY61" s="520">
        <f t="shared" si="256"/>
        <v>29750</v>
      </c>
      <c r="CZ61" s="521">
        <f t="shared" si="168"/>
        <v>55250</v>
      </c>
      <c r="DA61" s="522">
        <f t="shared" si="169"/>
        <v>-10780</v>
      </c>
      <c r="DB61" s="521">
        <f t="shared" si="225"/>
        <v>16500</v>
      </c>
      <c r="DC61" s="521">
        <f t="shared" si="170"/>
        <v>71750</v>
      </c>
      <c r="DD61" s="522">
        <f t="shared" si="248"/>
        <v>5720</v>
      </c>
      <c r="DE61" s="533">
        <f t="shared" si="226"/>
        <v>109.62579655981985</v>
      </c>
      <c r="DF61" s="26"/>
      <c r="DG61" s="379"/>
      <c r="DH61" s="480"/>
      <c r="DI61" s="519">
        <f t="shared" si="227"/>
        <v>85000</v>
      </c>
      <c r="DJ61" s="520">
        <f t="shared" si="257"/>
        <v>12750</v>
      </c>
      <c r="DK61" s="529">
        <f t="shared" si="171"/>
        <v>72250</v>
      </c>
      <c r="DL61" s="522">
        <f t="shared" si="172"/>
        <v>6220</v>
      </c>
      <c r="DM61" s="531">
        <f t="shared" si="173"/>
        <v>119.20847108427962</v>
      </c>
      <c r="DN61" s="480"/>
      <c r="DO61" s="379"/>
      <c r="DP61" s="484"/>
      <c r="DQ61" s="519">
        <f t="shared" si="228"/>
        <v>85000</v>
      </c>
      <c r="DR61" s="708">
        <f t="shared" si="174"/>
        <v>17800</v>
      </c>
      <c r="DS61" s="529">
        <f t="shared" si="175"/>
        <v>67200</v>
      </c>
      <c r="DT61" s="522">
        <f t="shared" si="176"/>
        <v>1170</v>
      </c>
      <c r="DU61" s="531">
        <f t="shared" si="177"/>
        <v>22.423458387235875</v>
      </c>
      <c r="DV61" s="484"/>
      <c r="DW61" s="379"/>
      <c r="DX61" s="486"/>
      <c r="DY61" s="464">
        <f t="shared" si="249"/>
        <v>85000</v>
      </c>
      <c r="DZ61" s="708">
        <f t="shared" si="178"/>
        <v>17927.5</v>
      </c>
      <c r="EA61" s="529">
        <f t="shared" si="250"/>
        <v>67072.5</v>
      </c>
      <c r="EB61" s="530">
        <f t="shared" si="251"/>
        <v>1042.5</v>
      </c>
      <c r="EC61" s="533">
        <f t="shared" si="252"/>
        <v>39.959752766997269</v>
      </c>
      <c r="ED61" s="464">
        <f t="shared" si="229"/>
        <v>0</v>
      </c>
      <c r="EE61" s="524">
        <f t="shared" si="179"/>
        <v>1042.5</v>
      </c>
      <c r="EF61" s="531">
        <f t="shared" si="253"/>
        <v>39.959752766997269</v>
      </c>
      <c r="EG61" s="531">
        <f t="shared" si="254"/>
        <v>19.979876383498635</v>
      </c>
      <c r="EH61" s="486"/>
      <c r="EI61" s="379"/>
      <c r="EJ61" s="686"/>
      <c r="EK61" s="519">
        <f t="shared" si="230"/>
        <v>85000</v>
      </c>
      <c r="EL61" s="708">
        <f t="shared" si="181"/>
        <v>16450</v>
      </c>
      <c r="EM61" s="529">
        <f t="shared" si="182"/>
        <v>68550</v>
      </c>
      <c r="EN61" s="522">
        <f t="shared" si="183"/>
        <v>2520</v>
      </c>
      <c r="EO61" s="531">
        <f t="shared" si="184"/>
        <v>48.296679603277276</v>
      </c>
      <c r="EP61" s="641">
        <f t="shared" si="185"/>
        <v>0</v>
      </c>
      <c r="EQ61" s="530">
        <f t="shared" si="186"/>
        <v>2520</v>
      </c>
      <c r="ER61" s="532">
        <f t="shared" si="187"/>
        <v>48.296679603277276</v>
      </c>
      <c r="ES61" s="686"/>
      <c r="ET61" s="379"/>
      <c r="EU61" s="686"/>
      <c r="EV61" s="519">
        <f t="shared" si="231"/>
        <v>85000</v>
      </c>
      <c r="EW61" s="708">
        <f t="shared" si="188"/>
        <v>18450</v>
      </c>
      <c r="EX61" s="529">
        <f t="shared" si="189"/>
        <v>66550</v>
      </c>
      <c r="EY61" s="530">
        <f t="shared" si="190"/>
        <v>520</v>
      </c>
      <c r="EZ61" s="531">
        <f t="shared" si="191"/>
        <v>9.9659815054381671</v>
      </c>
      <c r="FA61" s="641">
        <f t="shared" si="192"/>
        <v>0</v>
      </c>
      <c r="FB61" s="530">
        <f t="shared" si="193"/>
        <v>520</v>
      </c>
      <c r="FC61" s="532">
        <f t="shared" si="194"/>
        <v>9.9659815054381671</v>
      </c>
      <c r="FD61" s="686"/>
      <c r="FE61" s="379"/>
      <c r="FF61" s="686"/>
      <c r="FG61" s="519">
        <f t="shared" si="232"/>
        <v>85000</v>
      </c>
      <c r="FH61" s="708">
        <f t="shared" si="195"/>
        <v>18000</v>
      </c>
      <c r="FI61" s="529">
        <f t="shared" si="196"/>
        <v>67000</v>
      </c>
      <c r="FJ61" s="530">
        <f t="shared" si="197"/>
        <v>970</v>
      </c>
      <c r="FK61" s="531">
        <f t="shared" si="198"/>
        <v>18.590388577451968</v>
      </c>
      <c r="FL61" s="641">
        <f t="shared" si="199"/>
        <v>0</v>
      </c>
      <c r="FM61" s="530">
        <f t="shared" si="200"/>
        <v>970</v>
      </c>
      <c r="FN61" s="532">
        <f t="shared" si="201"/>
        <v>18.590388577451968</v>
      </c>
      <c r="FO61" s="686"/>
      <c r="FP61" s="379"/>
      <c r="FQ61" s="686"/>
      <c r="FR61" s="519">
        <f t="shared" si="233"/>
        <v>85000</v>
      </c>
      <c r="FS61" s="708">
        <f t="shared" si="202"/>
        <v>18000</v>
      </c>
      <c r="FT61" s="529">
        <f t="shared" si="203"/>
        <v>67000</v>
      </c>
      <c r="FU61" s="530">
        <f t="shared" si="204"/>
        <v>970</v>
      </c>
      <c r="FV61" s="531">
        <f t="shared" si="205"/>
        <v>18.590388577451968</v>
      </c>
      <c r="FW61" s="641">
        <f t="shared" si="206"/>
        <v>0</v>
      </c>
      <c r="FX61" s="530">
        <f t="shared" si="207"/>
        <v>970</v>
      </c>
      <c r="FY61" s="532">
        <f t="shared" si="208"/>
        <v>18.590388577451968</v>
      </c>
      <c r="FZ61" s="686"/>
      <c r="GA61" s="379"/>
      <c r="GB61" s="379"/>
      <c r="GC61" s="379"/>
      <c r="GD61" s="379"/>
      <c r="GE61" s="379"/>
      <c r="GF61" s="379"/>
      <c r="GG61" s="379"/>
    </row>
    <row r="62" spans="1:189" s="1" customFormat="1" x14ac:dyDescent="0.25">
      <c r="A62" s="379"/>
      <c r="B62" s="379"/>
      <c r="C62" s="379"/>
      <c r="D62" s="379"/>
      <c r="E62" s="379"/>
      <c r="F62" s="379"/>
      <c r="G62" s="379"/>
      <c r="H62" s="379"/>
      <c r="I62" s="539"/>
      <c r="J62" s="379"/>
      <c r="K62" s="228"/>
      <c r="L62" s="723"/>
      <c r="M62" s="723" t="s">
        <v>181</v>
      </c>
      <c r="N62" s="723" t="s">
        <v>181</v>
      </c>
      <c r="O62" s="723" t="s">
        <v>181</v>
      </c>
      <c r="P62" s="228"/>
      <c r="Q62" s="379"/>
      <c r="R62" s="539"/>
      <c r="S62" s="379"/>
      <c r="T62" s="228"/>
      <c r="U62" s="450">
        <f t="shared" si="234"/>
        <v>90000</v>
      </c>
      <c r="V62" s="712">
        <f t="shared" si="235"/>
        <v>8542.4288499999966</v>
      </c>
      <c r="W62" s="697">
        <f t="shared" si="236"/>
        <v>4120</v>
      </c>
      <c r="X62" s="697">
        <f t="shared" si="237"/>
        <v>5620</v>
      </c>
      <c r="Y62" s="698">
        <f t="shared" si="238"/>
        <v>6220</v>
      </c>
      <c r="Z62" s="629">
        <f t="shared" si="239"/>
        <v>1070</v>
      </c>
      <c r="AA62" s="439">
        <f t="shared" si="240"/>
        <v>1042.5</v>
      </c>
      <c r="AB62" s="713">
        <f t="shared" si="241"/>
        <v>1042.5</v>
      </c>
      <c r="AC62" s="630">
        <f t="shared" si="145"/>
        <v>1120</v>
      </c>
      <c r="AD62" s="459">
        <f t="shared" si="146"/>
        <v>1120</v>
      </c>
      <c r="AE62" s="228"/>
      <c r="AF62" s="379"/>
      <c r="AG62" s="228"/>
      <c r="AH62" s="715">
        <f t="shared" si="147"/>
        <v>12.312523565869121</v>
      </c>
      <c r="AI62" s="716">
        <f t="shared" si="209"/>
        <v>5.9383107523782073</v>
      </c>
      <c r="AJ62" s="716">
        <f t="shared" si="148"/>
        <v>8.1003170942634757</v>
      </c>
      <c r="AK62" s="454">
        <f t="shared" si="210"/>
        <v>8.9651196310175845</v>
      </c>
      <c r="AL62" s="632">
        <f t="shared" si="211"/>
        <v>1.5422311905448256</v>
      </c>
      <c r="AM62" s="457">
        <f t="shared" si="212"/>
        <v>1.5025944076102624</v>
      </c>
      <c r="AN62" s="717">
        <f t="shared" si="149"/>
        <v>1.5025944076102624</v>
      </c>
      <c r="AO62" s="633">
        <f t="shared" si="150"/>
        <v>1.614298068607668</v>
      </c>
      <c r="AP62" s="634">
        <f t="shared" si="151"/>
        <v>1.614298068607668</v>
      </c>
      <c r="AQ62" s="228"/>
      <c r="AR62" s="379"/>
      <c r="AS62" s="228"/>
      <c r="AT62" s="450">
        <f t="shared" si="213"/>
        <v>90000</v>
      </c>
      <c r="AU62" s="718">
        <f t="shared" si="152"/>
        <v>163.7186306358104</v>
      </c>
      <c r="AV62" s="719">
        <f t="shared" si="214"/>
        <v>78.961238081548558</v>
      </c>
      <c r="AW62" s="720">
        <f t="shared" si="215"/>
        <v>107.70926165492789</v>
      </c>
      <c r="AX62" s="721">
        <f t="shared" si="216"/>
        <v>119.20847108427962</v>
      </c>
      <c r="AY62" s="632">
        <f t="shared" si="217"/>
        <v>20.506923482343922</v>
      </c>
      <c r="AZ62" s="457">
        <f t="shared" si="218"/>
        <v>19.979876383498635</v>
      </c>
      <c r="BA62" s="457">
        <f t="shared" si="219"/>
        <v>19.979876383498635</v>
      </c>
      <c r="BB62" s="458">
        <f t="shared" si="153"/>
        <v>21.465190934789899</v>
      </c>
      <c r="BC62" s="459">
        <f t="shared" si="154"/>
        <v>21.465190934789899</v>
      </c>
      <c r="BD62" s="228"/>
      <c r="BE62" s="379"/>
      <c r="BF62" s="539"/>
      <c r="BG62" s="379"/>
      <c r="BH62" s="379"/>
      <c r="BI62" s="460"/>
      <c r="BJ62" s="464">
        <f t="shared" si="242"/>
        <v>90000</v>
      </c>
      <c r="BK62" s="465">
        <f t="shared" si="155"/>
        <v>20620</v>
      </c>
      <c r="BL62" s="637">
        <f t="shared" si="156"/>
        <v>69380</v>
      </c>
      <c r="BM62" s="219"/>
      <c r="BN62" s="219"/>
      <c r="BO62" s="464">
        <f t="shared" si="220"/>
        <v>90000</v>
      </c>
      <c r="BP62" s="465">
        <f t="shared" si="157"/>
        <v>14400</v>
      </c>
      <c r="BQ62" s="637">
        <f t="shared" si="221"/>
        <v>75600</v>
      </c>
      <c r="BR62" s="707">
        <f t="shared" si="158"/>
        <v>6220</v>
      </c>
      <c r="BS62" s="298"/>
      <c r="BT62" s="379"/>
      <c r="BU62" s="298"/>
      <c r="BV62" s="464">
        <f t="shared" si="243"/>
        <v>90000</v>
      </c>
      <c r="BW62" s="464">
        <f t="shared" si="244"/>
        <v>17622.42885</v>
      </c>
      <c r="BX62" s="637">
        <f t="shared" si="159"/>
        <v>87002.428849999997</v>
      </c>
      <c r="BY62" s="707">
        <f t="shared" si="160"/>
        <v>17622.428849999997</v>
      </c>
      <c r="BZ62" s="298"/>
      <c r="CA62" s="379"/>
      <c r="CB62" s="219"/>
      <c r="CC62" s="464">
        <f t="shared" si="131"/>
        <v>26302.132611940302</v>
      </c>
      <c r="CD62" s="464">
        <f t="shared" si="161"/>
        <v>116302.13261194029</v>
      </c>
      <c r="CE62" s="465">
        <f t="shared" si="162"/>
        <v>38379.703761940298</v>
      </c>
      <c r="CF62" s="637">
        <f t="shared" si="245"/>
        <v>77922.428849999997</v>
      </c>
      <c r="CG62" s="707">
        <f t="shared" si="163"/>
        <v>8542.4288499999966</v>
      </c>
      <c r="CH62" s="298"/>
      <c r="CI62" s="465">
        <f t="shared" si="164"/>
        <v>29700</v>
      </c>
      <c r="CJ62" s="464">
        <f t="shared" si="246"/>
        <v>60300</v>
      </c>
      <c r="CK62" s="637">
        <f t="shared" si="247"/>
        <v>17622.42885</v>
      </c>
      <c r="CL62" s="637">
        <f t="shared" si="222"/>
        <v>77922.428849999997</v>
      </c>
      <c r="CM62" s="707">
        <f t="shared" si="165"/>
        <v>8542.4288499999966</v>
      </c>
      <c r="CN62" s="298"/>
      <c r="CO62" s="379"/>
      <c r="CP62" s="539"/>
      <c r="CQ62" s="379"/>
      <c r="CR62" s="26"/>
      <c r="CS62" s="519">
        <f t="shared" si="223"/>
        <v>90000</v>
      </c>
      <c r="CT62" s="520">
        <f t="shared" si="255"/>
        <v>16500</v>
      </c>
      <c r="CU62" s="521">
        <f t="shared" si="166"/>
        <v>73500</v>
      </c>
      <c r="CV62" s="522">
        <f t="shared" si="167"/>
        <v>4120</v>
      </c>
      <c r="CW62" s="26"/>
      <c r="CX62" s="519">
        <f t="shared" si="224"/>
        <v>90000</v>
      </c>
      <c r="CY62" s="520">
        <f t="shared" si="256"/>
        <v>31500</v>
      </c>
      <c r="CZ62" s="521">
        <f t="shared" si="168"/>
        <v>58500</v>
      </c>
      <c r="DA62" s="522">
        <f t="shared" si="169"/>
        <v>-10880</v>
      </c>
      <c r="DB62" s="521">
        <f t="shared" si="225"/>
        <v>16500</v>
      </c>
      <c r="DC62" s="521">
        <f t="shared" si="170"/>
        <v>75000</v>
      </c>
      <c r="DD62" s="522">
        <f t="shared" si="248"/>
        <v>5620</v>
      </c>
      <c r="DE62" s="533">
        <f t="shared" si="226"/>
        <v>107.70926165492789</v>
      </c>
      <c r="DF62" s="26"/>
      <c r="DG62" s="379"/>
      <c r="DH62" s="480"/>
      <c r="DI62" s="519">
        <f t="shared" si="227"/>
        <v>90000</v>
      </c>
      <c r="DJ62" s="520">
        <f t="shared" si="257"/>
        <v>14400</v>
      </c>
      <c r="DK62" s="529">
        <f t="shared" si="171"/>
        <v>75600</v>
      </c>
      <c r="DL62" s="522">
        <f t="shared" si="172"/>
        <v>6220</v>
      </c>
      <c r="DM62" s="531">
        <f t="shared" si="173"/>
        <v>119.20847108427962</v>
      </c>
      <c r="DN62" s="480"/>
      <c r="DO62" s="379"/>
      <c r="DP62" s="484"/>
      <c r="DQ62" s="519">
        <f t="shared" si="228"/>
        <v>90000</v>
      </c>
      <c r="DR62" s="708">
        <f t="shared" si="174"/>
        <v>19550</v>
      </c>
      <c r="DS62" s="529">
        <f t="shared" si="175"/>
        <v>70450</v>
      </c>
      <c r="DT62" s="522">
        <f t="shared" si="176"/>
        <v>1070</v>
      </c>
      <c r="DU62" s="531">
        <f t="shared" si="177"/>
        <v>20.506923482343922</v>
      </c>
      <c r="DV62" s="484"/>
      <c r="DW62" s="379"/>
      <c r="DX62" s="486"/>
      <c r="DY62" s="464">
        <f t="shared" si="249"/>
        <v>90000</v>
      </c>
      <c r="DZ62" s="708">
        <f t="shared" si="178"/>
        <v>19577.5</v>
      </c>
      <c r="EA62" s="529">
        <f t="shared" si="250"/>
        <v>70422.5</v>
      </c>
      <c r="EB62" s="530">
        <f t="shared" si="251"/>
        <v>1042.5</v>
      </c>
      <c r="EC62" s="533">
        <f t="shared" si="252"/>
        <v>39.959752766997269</v>
      </c>
      <c r="ED62" s="464">
        <f t="shared" si="229"/>
        <v>0</v>
      </c>
      <c r="EE62" s="524">
        <f t="shared" si="179"/>
        <v>1042.5</v>
      </c>
      <c r="EF62" s="531">
        <f t="shared" si="253"/>
        <v>39.959752766997269</v>
      </c>
      <c r="EG62" s="531">
        <f t="shared" si="254"/>
        <v>19.979876383498635</v>
      </c>
      <c r="EH62" s="486"/>
      <c r="EI62" s="379"/>
      <c r="EJ62" s="686"/>
      <c r="EK62" s="519">
        <f t="shared" si="230"/>
        <v>90000</v>
      </c>
      <c r="EL62" s="708">
        <f t="shared" si="181"/>
        <v>17850</v>
      </c>
      <c r="EM62" s="529">
        <f t="shared" si="182"/>
        <v>72150</v>
      </c>
      <c r="EN62" s="522">
        <f t="shared" si="183"/>
        <v>2770</v>
      </c>
      <c r="EO62" s="531">
        <f t="shared" si="184"/>
        <v>53.088016865507164</v>
      </c>
      <c r="EP62" s="641">
        <f t="shared" si="185"/>
        <v>0</v>
      </c>
      <c r="EQ62" s="530">
        <f t="shared" si="186"/>
        <v>2770</v>
      </c>
      <c r="ER62" s="532">
        <f t="shared" si="187"/>
        <v>53.088016865507164</v>
      </c>
      <c r="ES62" s="686"/>
      <c r="ET62" s="379"/>
      <c r="EU62" s="686"/>
      <c r="EV62" s="519">
        <f t="shared" si="231"/>
        <v>90000</v>
      </c>
      <c r="EW62" s="708">
        <f t="shared" si="188"/>
        <v>20100</v>
      </c>
      <c r="EX62" s="529">
        <f t="shared" si="189"/>
        <v>69900</v>
      </c>
      <c r="EY62" s="530">
        <f t="shared" si="190"/>
        <v>520</v>
      </c>
      <c r="EZ62" s="531">
        <f t="shared" si="191"/>
        <v>9.9659815054381671</v>
      </c>
      <c r="FA62" s="641">
        <f t="shared" si="192"/>
        <v>0</v>
      </c>
      <c r="FB62" s="530">
        <f t="shared" si="193"/>
        <v>520</v>
      </c>
      <c r="FC62" s="532">
        <f t="shared" si="194"/>
        <v>9.9659815054381671</v>
      </c>
      <c r="FD62" s="686"/>
      <c r="FE62" s="379"/>
      <c r="FF62" s="686"/>
      <c r="FG62" s="519">
        <f t="shared" si="232"/>
        <v>90000</v>
      </c>
      <c r="FH62" s="708">
        <f t="shared" si="195"/>
        <v>19500</v>
      </c>
      <c r="FI62" s="529">
        <f t="shared" si="196"/>
        <v>70500</v>
      </c>
      <c r="FJ62" s="530">
        <f t="shared" si="197"/>
        <v>1120</v>
      </c>
      <c r="FK62" s="531">
        <f t="shared" si="198"/>
        <v>21.465190934789899</v>
      </c>
      <c r="FL62" s="641">
        <f t="shared" si="199"/>
        <v>0</v>
      </c>
      <c r="FM62" s="530">
        <f t="shared" si="200"/>
        <v>1120</v>
      </c>
      <c r="FN62" s="532">
        <f t="shared" si="201"/>
        <v>21.465190934789899</v>
      </c>
      <c r="FO62" s="686"/>
      <c r="FP62" s="379"/>
      <c r="FQ62" s="686"/>
      <c r="FR62" s="519">
        <f t="shared" si="233"/>
        <v>90000</v>
      </c>
      <c r="FS62" s="708">
        <f t="shared" si="202"/>
        <v>19500</v>
      </c>
      <c r="FT62" s="529">
        <f t="shared" si="203"/>
        <v>70500</v>
      </c>
      <c r="FU62" s="530">
        <f t="shared" si="204"/>
        <v>1120</v>
      </c>
      <c r="FV62" s="531">
        <f t="shared" si="205"/>
        <v>21.465190934789899</v>
      </c>
      <c r="FW62" s="641">
        <f t="shared" si="206"/>
        <v>0</v>
      </c>
      <c r="FX62" s="530">
        <f t="shared" si="207"/>
        <v>1120</v>
      </c>
      <c r="FY62" s="532">
        <f t="shared" si="208"/>
        <v>21.465190934789899</v>
      </c>
      <c r="FZ62" s="686"/>
      <c r="GA62" s="379"/>
      <c r="GB62" s="379"/>
      <c r="GC62" s="379"/>
      <c r="GD62" s="379"/>
      <c r="GE62" s="379"/>
      <c r="GF62" s="379"/>
      <c r="GG62" s="379"/>
    </row>
    <row r="63" spans="1:189" s="1" customFormat="1" x14ac:dyDescent="0.25">
      <c r="A63" s="379"/>
      <c r="B63" s="379"/>
      <c r="C63" s="379"/>
      <c r="D63" s="379"/>
      <c r="E63" s="379"/>
      <c r="F63" s="379"/>
      <c r="G63" s="379"/>
      <c r="H63" s="379"/>
      <c r="I63" s="539"/>
      <c r="J63" s="379"/>
      <c r="K63" s="228"/>
      <c r="L63" s="724" t="s">
        <v>94</v>
      </c>
      <c r="M63" s="725">
        <f>M64/40</f>
        <v>8.4435000000000002</v>
      </c>
      <c r="N63" s="725">
        <f>N64/40</f>
        <v>9.6635000000000009</v>
      </c>
      <c r="O63" s="726">
        <f>O64/40</f>
        <v>12.602238805970151</v>
      </c>
      <c r="P63" s="228"/>
      <c r="Q63" s="379"/>
      <c r="R63" s="539"/>
      <c r="S63" s="379"/>
      <c r="T63" s="228"/>
      <c r="U63" s="729">
        <f t="shared" si="234"/>
        <v>95000</v>
      </c>
      <c r="V63" s="730">
        <f t="shared" si="235"/>
        <v>8542.4288499999966</v>
      </c>
      <c r="W63" s="731">
        <f t="shared" si="236"/>
        <v>4020</v>
      </c>
      <c r="X63" s="732">
        <f t="shared" si="237"/>
        <v>5520</v>
      </c>
      <c r="Y63" s="733">
        <f t="shared" si="238"/>
        <v>5920</v>
      </c>
      <c r="Z63" s="602">
        <f t="shared" si="239"/>
        <v>970</v>
      </c>
      <c r="AA63" s="496">
        <f t="shared" si="240"/>
        <v>1042.5</v>
      </c>
      <c r="AB63" s="734">
        <f t="shared" si="241"/>
        <v>1042.5</v>
      </c>
      <c r="AC63" s="668">
        <f t="shared" si="145"/>
        <v>1270</v>
      </c>
      <c r="AD63" s="669">
        <f t="shared" si="146"/>
        <v>1270</v>
      </c>
      <c r="AE63" s="228"/>
      <c r="AF63" s="379"/>
      <c r="AG63" s="228"/>
      <c r="AH63" s="499">
        <f t="shared" si="147"/>
        <v>11.745399216279385</v>
      </c>
      <c r="AI63" s="500">
        <f t="shared" si="209"/>
        <v>5.5272927265227558</v>
      </c>
      <c r="AJ63" s="500">
        <f t="shared" si="148"/>
        <v>7.5897153856730375</v>
      </c>
      <c r="AK63" s="607">
        <f t="shared" si="210"/>
        <v>8.1396947614464459</v>
      </c>
      <c r="AL63" s="608">
        <f t="shared" si="211"/>
        <v>1.3336999862505157</v>
      </c>
      <c r="AM63" s="503">
        <f t="shared" si="212"/>
        <v>1.4333837481094458</v>
      </c>
      <c r="AN63" s="735">
        <f t="shared" si="149"/>
        <v>1.4333837481094458</v>
      </c>
      <c r="AO63" s="674">
        <f t="shared" si="150"/>
        <v>1.746184518080572</v>
      </c>
      <c r="AP63" s="675">
        <f t="shared" si="151"/>
        <v>1.746184518080572</v>
      </c>
      <c r="AQ63" s="228"/>
      <c r="AR63" s="379"/>
      <c r="AS63" s="228"/>
      <c r="AT63" s="729">
        <f t="shared" si="213"/>
        <v>95000</v>
      </c>
      <c r="AU63" s="736">
        <f t="shared" si="152"/>
        <v>163.7186306358104</v>
      </c>
      <c r="AV63" s="737">
        <f t="shared" si="214"/>
        <v>77.044703176656597</v>
      </c>
      <c r="AW63" s="738">
        <f t="shared" si="215"/>
        <v>105.79272675003594</v>
      </c>
      <c r="AX63" s="739">
        <f t="shared" si="216"/>
        <v>113.45886636960375</v>
      </c>
      <c r="AY63" s="608">
        <f t="shared" si="217"/>
        <v>18.590388577451968</v>
      </c>
      <c r="AZ63" s="503">
        <f t="shared" si="218"/>
        <v>19.979876383498635</v>
      </c>
      <c r="BA63" s="503">
        <f t="shared" si="219"/>
        <v>19.979876383498635</v>
      </c>
      <c r="BB63" s="676">
        <f t="shared" si="153"/>
        <v>24.339993292127833</v>
      </c>
      <c r="BC63" s="669">
        <f t="shared" si="154"/>
        <v>24.339993292127833</v>
      </c>
      <c r="BD63" s="228"/>
      <c r="BE63" s="379"/>
      <c r="BF63" s="539"/>
      <c r="BG63" s="379"/>
      <c r="BH63" s="379"/>
      <c r="BI63" s="460"/>
      <c r="BJ63" s="518">
        <f t="shared" si="242"/>
        <v>95000</v>
      </c>
      <c r="BK63" s="349">
        <f t="shared" si="155"/>
        <v>22270</v>
      </c>
      <c r="BL63" s="361">
        <f t="shared" si="156"/>
        <v>72730</v>
      </c>
      <c r="BM63" s="219"/>
      <c r="BN63" s="219"/>
      <c r="BO63" s="518">
        <f t="shared" si="220"/>
        <v>95000</v>
      </c>
      <c r="BP63" s="349">
        <f t="shared" si="157"/>
        <v>16350</v>
      </c>
      <c r="BQ63" s="361">
        <f t="shared" si="221"/>
        <v>78650</v>
      </c>
      <c r="BR63" s="740">
        <f t="shared" si="158"/>
        <v>5920</v>
      </c>
      <c r="BS63" s="298"/>
      <c r="BT63" s="379"/>
      <c r="BU63" s="298"/>
      <c r="BV63" s="518">
        <f t="shared" si="243"/>
        <v>95000</v>
      </c>
      <c r="BW63" s="518">
        <f t="shared" si="244"/>
        <v>17622.42885</v>
      </c>
      <c r="BX63" s="361">
        <f t="shared" si="159"/>
        <v>90352.428849999997</v>
      </c>
      <c r="BY63" s="740">
        <f t="shared" si="160"/>
        <v>17622.428849999997</v>
      </c>
      <c r="BZ63" s="298"/>
      <c r="CA63" s="379"/>
      <c r="CB63" s="219"/>
      <c r="CC63" s="518">
        <f t="shared" si="131"/>
        <v>26302.132611940302</v>
      </c>
      <c r="CD63" s="518">
        <f t="shared" si="161"/>
        <v>121302.13261194029</v>
      </c>
      <c r="CE63" s="349">
        <f t="shared" si="162"/>
        <v>40029.703761940298</v>
      </c>
      <c r="CF63" s="361">
        <f t="shared" si="245"/>
        <v>81272.428849999997</v>
      </c>
      <c r="CG63" s="740">
        <f t="shared" si="163"/>
        <v>8542.4288499999966</v>
      </c>
      <c r="CH63" s="298"/>
      <c r="CI63" s="349">
        <f t="shared" si="164"/>
        <v>31350</v>
      </c>
      <c r="CJ63" s="518">
        <f t="shared" si="246"/>
        <v>63650</v>
      </c>
      <c r="CK63" s="361">
        <f t="shared" si="247"/>
        <v>17622.42885</v>
      </c>
      <c r="CL63" s="361">
        <f t="shared" si="222"/>
        <v>81272.428849999997</v>
      </c>
      <c r="CM63" s="740">
        <f t="shared" si="165"/>
        <v>8542.4288499999966</v>
      </c>
      <c r="CN63" s="298"/>
      <c r="CO63" s="379"/>
      <c r="CP63" s="539"/>
      <c r="CQ63" s="379"/>
      <c r="CR63" s="26"/>
      <c r="CS63" s="525">
        <f t="shared" si="223"/>
        <v>95000</v>
      </c>
      <c r="CT63" s="656">
        <f t="shared" si="255"/>
        <v>18250</v>
      </c>
      <c r="CU63" s="657">
        <f t="shared" si="166"/>
        <v>76750</v>
      </c>
      <c r="CV63" s="527">
        <f t="shared" si="167"/>
        <v>4020</v>
      </c>
      <c r="CW63" s="26"/>
      <c r="CX63" s="525">
        <f t="shared" si="224"/>
        <v>95000</v>
      </c>
      <c r="CY63" s="656">
        <f t="shared" si="256"/>
        <v>33250</v>
      </c>
      <c r="CZ63" s="657">
        <f t="shared" si="168"/>
        <v>61750</v>
      </c>
      <c r="DA63" s="527">
        <f t="shared" si="169"/>
        <v>-10980</v>
      </c>
      <c r="DB63" s="657">
        <f t="shared" si="225"/>
        <v>16500</v>
      </c>
      <c r="DC63" s="657">
        <f t="shared" si="170"/>
        <v>78250</v>
      </c>
      <c r="DD63" s="527">
        <f t="shared" si="248"/>
        <v>5520</v>
      </c>
      <c r="DE63" s="363">
        <f t="shared" si="226"/>
        <v>105.79272675003594</v>
      </c>
      <c r="DF63" s="26"/>
      <c r="DG63" s="379"/>
      <c r="DH63" s="480"/>
      <c r="DI63" s="525">
        <f t="shared" si="227"/>
        <v>95000</v>
      </c>
      <c r="DJ63" s="656">
        <f t="shared" si="257"/>
        <v>16350</v>
      </c>
      <c r="DK63" s="526">
        <f t="shared" si="171"/>
        <v>78650</v>
      </c>
      <c r="DL63" s="527">
        <f t="shared" si="172"/>
        <v>5920</v>
      </c>
      <c r="DM63" s="588">
        <f t="shared" si="173"/>
        <v>113.45886636960375</v>
      </c>
      <c r="DN63" s="480"/>
      <c r="DO63" s="379"/>
      <c r="DP63" s="484"/>
      <c r="DQ63" s="525">
        <f t="shared" si="228"/>
        <v>95000</v>
      </c>
      <c r="DR63" s="741">
        <f t="shared" si="174"/>
        <v>21300</v>
      </c>
      <c r="DS63" s="526">
        <f t="shared" si="175"/>
        <v>73700</v>
      </c>
      <c r="DT63" s="527">
        <f t="shared" si="176"/>
        <v>970</v>
      </c>
      <c r="DU63" s="588">
        <f t="shared" si="177"/>
        <v>18.590388577451968</v>
      </c>
      <c r="DV63" s="484"/>
      <c r="DW63" s="379"/>
      <c r="DX63" s="486"/>
      <c r="DY63" s="518">
        <f t="shared" si="249"/>
        <v>95000</v>
      </c>
      <c r="DZ63" s="741">
        <f t="shared" si="178"/>
        <v>21227.5</v>
      </c>
      <c r="EA63" s="526">
        <f t="shared" si="250"/>
        <v>73772.5</v>
      </c>
      <c r="EB63" s="659">
        <f t="shared" si="251"/>
        <v>1042.5</v>
      </c>
      <c r="EC63" s="363">
        <f t="shared" si="252"/>
        <v>39.959752766997269</v>
      </c>
      <c r="ED63" s="518">
        <f t="shared" si="229"/>
        <v>0</v>
      </c>
      <c r="EE63" s="658">
        <f t="shared" si="179"/>
        <v>1042.5</v>
      </c>
      <c r="EF63" s="660">
        <f t="shared" si="253"/>
        <v>39.959752766997269</v>
      </c>
      <c r="EG63" s="660">
        <f t="shared" si="254"/>
        <v>19.979876383498635</v>
      </c>
      <c r="EH63" s="486"/>
      <c r="EI63" s="379"/>
      <c r="EJ63" s="686"/>
      <c r="EK63" s="525">
        <f t="shared" si="230"/>
        <v>95000</v>
      </c>
      <c r="EL63" s="741">
        <f t="shared" si="181"/>
        <v>19250</v>
      </c>
      <c r="EM63" s="526">
        <f t="shared" si="182"/>
        <v>75750</v>
      </c>
      <c r="EN63" s="527">
        <f t="shared" si="183"/>
        <v>3020</v>
      </c>
      <c r="EO63" s="588">
        <f t="shared" si="184"/>
        <v>57.879354127737052</v>
      </c>
      <c r="EP63" s="536">
        <f t="shared" si="185"/>
        <v>0</v>
      </c>
      <c r="EQ63" s="659">
        <f t="shared" si="186"/>
        <v>3020</v>
      </c>
      <c r="ER63" s="661">
        <f t="shared" si="187"/>
        <v>57.879354127737052</v>
      </c>
      <c r="ES63" s="686"/>
      <c r="ET63" s="379"/>
      <c r="EU63" s="686"/>
      <c r="EV63" s="525">
        <f t="shared" si="231"/>
        <v>95000</v>
      </c>
      <c r="EW63" s="741">
        <f t="shared" si="188"/>
        <v>21750</v>
      </c>
      <c r="EX63" s="526">
        <f t="shared" si="189"/>
        <v>73250</v>
      </c>
      <c r="EY63" s="659">
        <f t="shared" si="190"/>
        <v>520</v>
      </c>
      <c r="EZ63" s="588">
        <f t="shared" si="191"/>
        <v>9.9659815054381671</v>
      </c>
      <c r="FA63" s="536">
        <f t="shared" si="192"/>
        <v>0</v>
      </c>
      <c r="FB63" s="659">
        <f t="shared" si="193"/>
        <v>520</v>
      </c>
      <c r="FC63" s="661">
        <f t="shared" si="194"/>
        <v>9.9659815054381671</v>
      </c>
      <c r="FD63" s="686"/>
      <c r="FE63" s="379"/>
      <c r="FF63" s="686"/>
      <c r="FG63" s="525">
        <f t="shared" si="232"/>
        <v>95000</v>
      </c>
      <c r="FH63" s="741">
        <f t="shared" si="195"/>
        <v>21000</v>
      </c>
      <c r="FI63" s="526">
        <f t="shared" si="196"/>
        <v>74000</v>
      </c>
      <c r="FJ63" s="659">
        <f t="shared" si="197"/>
        <v>1270</v>
      </c>
      <c r="FK63" s="588">
        <f t="shared" si="198"/>
        <v>24.339993292127833</v>
      </c>
      <c r="FL63" s="536">
        <f t="shared" si="199"/>
        <v>0</v>
      </c>
      <c r="FM63" s="659">
        <f t="shared" si="200"/>
        <v>1270</v>
      </c>
      <c r="FN63" s="661">
        <f t="shared" si="201"/>
        <v>24.339993292127833</v>
      </c>
      <c r="FO63" s="686"/>
      <c r="FP63" s="379"/>
      <c r="FQ63" s="686"/>
      <c r="FR63" s="525">
        <f t="shared" si="233"/>
        <v>95000</v>
      </c>
      <c r="FS63" s="741">
        <f t="shared" si="202"/>
        <v>21000</v>
      </c>
      <c r="FT63" s="526">
        <f t="shared" si="203"/>
        <v>74000</v>
      </c>
      <c r="FU63" s="659">
        <f t="shared" si="204"/>
        <v>1270</v>
      </c>
      <c r="FV63" s="588">
        <f t="shared" si="205"/>
        <v>24.339993292127833</v>
      </c>
      <c r="FW63" s="536">
        <f t="shared" si="206"/>
        <v>0</v>
      </c>
      <c r="FX63" s="659">
        <f t="shared" si="207"/>
        <v>1270</v>
      </c>
      <c r="FY63" s="661">
        <f t="shared" si="208"/>
        <v>24.339993292127833</v>
      </c>
      <c r="FZ63" s="686"/>
      <c r="GA63" s="379"/>
      <c r="GB63" s="379"/>
      <c r="GC63" s="379"/>
      <c r="GD63" s="379"/>
      <c r="GE63" s="379"/>
      <c r="GF63" s="379"/>
      <c r="GG63" s="379"/>
    </row>
    <row r="64" spans="1:189" s="1" customFormat="1" x14ac:dyDescent="0.25">
      <c r="A64" s="379"/>
      <c r="B64" s="379"/>
      <c r="C64" s="379"/>
      <c r="D64" s="379"/>
      <c r="E64" s="379"/>
      <c r="F64" s="379"/>
      <c r="G64" s="379"/>
      <c r="H64" s="379"/>
      <c r="I64" s="539"/>
      <c r="J64" s="379"/>
      <c r="K64" s="228"/>
      <c r="L64" s="724" t="s">
        <v>95</v>
      </c>
      <c r="M64" s="742">
        <f>O14</f>
        <v>337.74</v>
      </c>
      <c r="N64" s="725">
        <f>M64*N55/M55</f>
        <v>386.54</v>
      </c>
      <c r="O64" s="395">
        <f>CM4</f>
        <v>504.08955223880605</v>
      </c>
      <c r="P64" s="228"/>
      <c r="Q64" s="379"/>
      <c r="R64" s="539"/>
      <c r="S64" s="379"/>
      <c r="T64" s="228"/>
      <c r="U64" s="450">
        <f t="shared" si="234"/>
        <v>100000</v>
      </c>
      <c r="V64" s="712">
        <f t="shared" si="235"/>
        <v>8542.4288499999966</v>
      </c>
      <c r="W64" s="697">
        <f t="shared" si="236"/>
        <v>3920</v>
      </c>
      <c r="X64" s="697">
        <f t="shared" si="237"/>
        <v>5420</v>
      </c>
      <c r="Y64" s="698">
        <f t="shared" si="238"/>
        <v>5620</v>
      </c>
      <c r="Z64" s="629">
        <f t="shared" si="239"/>
        <v>870</v>
      </c>
      <c r="AA64" s="439">
        <f t="shared" si="240"/>
        <v>1042.5</v>
      </c>
      <c r="AB64" s="713">
        <f t="shared" si="241"/>
        <v>1042.5</v>
      </c>
      <c r="AC64" s="630">
        <f t="shared" si="145"/>
        <v>1420</v>
      </c>
      <c r="AD64" s="459">
        <f t="shared" si="146"/>
        <v>1420</v>
      </c>
      <c r="AE64" s="228"/>
      <c r="AF64" s="379"/>
      <c r="AG64" s="228"/>
      <c r="AH64" s="715">
        <f t="shared" si="147"/>
        <v>11.228218782860143</v>
      </c>
      <c r="AI64" s="716">
        <f t="shared" si="209"/>
        <v>5.1524710830704521</v>
      </c>
      <c r="AJ64" s="716">
        <f t="shared" si="148"/>
        <v>7.1240799158780233</v>
      </c>
      <c r="AK64" s="454">
        <f t="shared" si="210"/>
        <v>7.3869610935856995</v>
      </c>
      <c r="AL64" s="632">
        <f t="shared" si="211"/>
        <v>1.1435331230283912</v>
      </c>
      <c r="AM64" s="457">
        <f t="shared" si="212"/>
        <v>1.3702681388012619</v>
      </c>
      <c r="AN64" s="717">
        <f t="shared" si="149"/>
        <v>1.3702681388012619</v>
      </c>
      <c r="AO64" s="633">
        <f t="shared" si="150"/>
        <v>1.8664563617245005</v>
      </c>
      <c r="AP64" s="634">
        <f t="shared" si="151"/>
        <v>1.8664563617245005</v>
      </c>
      <c r="AQ64" s="228"/>
      <c r="AR64" s="379"/>
      <c r="AS64" s="228"/>
      <c r="AT64" s="450">
        <f t="shared" si="213"/>
        <v>100000</v>
      </c>
      <c r="AU64" s="718">
        <f t="shared" si="152"/>
        <v>163.7186306358104</v>
      </c>
      <c r="AV64" s="719">
        <f t="shared" si="214"/>
        <v>75.12816827176465</v>
      </c>
      <c r="AW64" s="720">
        <f t="shared" si="215"/>
        <v>103.87619184514398</v>
      </c>
      <c r="AX64" s="721">
        <f t="shared" si="216"/>
        <v>107.70926165492789</v>
      </c>
      <c r="AY64" s="632">
        <f t="shared" si="217"/>
        <v>16.673853672560011</v>
      </c>
      <c r="AZ64" s="457">
        <f t="shared" si="218"/>
        <v>19.979876383498635</v>
      </c>
      <c r="BA64" s="717">
        <f t="shared" si="219"/>
        <v>19.979876383498635</v>
      </c>
      <c r="BB64" s="458">
        <f t="shared" si="153"/>
        <v>27.214795649465767</v>
      </c>
      <c r="BC64" s="459">
        <f t="shared" si="154"/>
        <v>27.214795649465767</v>
      </c>
      <c r="BD64" s="228"/>
      <c r="BE64" s="379"/>
      <c r="BF64" s="539"/>
      <c r="BG64" s="379"/>
      <c r="BH64" s="379"/>
      <c r="BI64" s="460"/>
      <c r="BJ64" s="464">
        <f t="shared" si="242"/>
        <v>100000</v>
      </c>
      <c r="BK64" s="465">
        <f t="shared" si="155"/>
        <v>23920</v>
      </c>
      <c r="BL64" s="637">
        <f t="shared" si="156"/>
        <v>76080</v>
      </c>
      <c r="BM64" s="219"/>
      <c r="BN64" s="219"/>
      <c r="BO64" s="464">
        <f t="shared" si="220"/>
        <v>100000</v>
      </c>
      <c r="BP64" s="465">
        <f t="shared" si="157"/>
        <v>18300</v>
      </c>
      <c r="BQ64" s="637">
        <f t="shared" si="221"/>
        <v>81700</v>
      </c>
      <c r="BR64" s="707">
        <f t="shared" si="158"/>
        <v>5620</v>
      </c>
      <c r="BS64" s="298"/>
      <c r="BT64" s="379"/>
      <c r="BU64" s="298"/>
      <c r="BV64" s="464">
        <f t="shared" si="243"/>
        <v>100000</v>
      </c>
      <c r="BW64" s="464">
        <f t="shared" si="244"/>
        <v>17622.42885</v>
      </c>
      <c r="BX64" s="637">
        <f t="shared" si="159"/>
        <v>93702.428849999997</v>
      </c>
      <c r="BY64" s="707">
        <f t="shared" si="160"/>
        <v>17622.428849999997</v>
      </c>
      <c r="BZ64" s="298"/>
      <c r="CA64" s="379"/>
      <c r="CB64" s="219"/>
      <c r="CC64" s="464">
        <f t="shared" si="131"/>
        <v>26302.132611940302</v>
      </c>
      <c r="CD64" s="464">
        <f t="shared" si="161"/>
        <v>126302.13261194029</v>
      </c>
      <c r="CE64" s="465">
        <f t="shared" si="162"/>
        <v>41679.703761940298</v>
      </c>
      <c r="CF64" s="637">
        <f t="shared" si="245"/>
        <v>84622.428849999997</v>
      </c>
      <c r="CG64" s="707">
        <f t="shared" si="163"/>
        <v>8542.4288499999966</v>
      </c>
      <c r="CH64" s="298"/>
      <c r="CI64" s="465">
        <f t="shared" si="164"/>
        <v>33000</v>
      </c>
      <c r="CJ64" s="464">
        <f t="shared" si="246"/>
        <v>67000</v>
      </c>
      <c r="CK64" s="637">
        <f t="shared" si="247"/>
        <v>17622.42885</v>
      </c>
      <c r="CL64" s="637">
        <f t="shared" si="222"/>
        <v>84622.428849999997</v>
      </c>
      <c r="CM64" s="707">
        <f t="shared" si="165"/>
        <v>8542.4288499999966</v>
      </c>
      <c r="CN64" s="298"/>
      <c r="CO64" s="379"/>
      <c r="CP64" s="539"/>
      <c r="CQ64" s="379"/>
      <c r="CR64" s="26"/>
      <c r="CS64" s="519">
        <f t="shared" si="223"/>
        <v>100000</v>
      </c>
      <c r="CT64" s="520">
        <f t="shared" si="255"/>
        <v>20000</v>
      </c>
      <c r="CU64" s="521">
        <f t="shared" si="166"/>
        <v>80000</v>
      </c>
      <c r="CV64" s="522">
        <f t="shared" si="167"/>
        <v>3920</v>
      </c>
      <c r="CW64" s="26"/>
      <c r="CX64" s="519">
        <f t="shared" si="224"/>
        <v>100000</v>
      </c>
      <c r="CY64" s="520">
        <f t="shared" si="256"/>
        <v>35000</v>
      </c>
      <c r="CZ64" s="521">
        <f t="shared" si="168"/>
        <v>65000</v>
      </c>
      <c r="DA64" s="522">
        <f t="shared" si="169"/>
        <v>-11080</v>
      </c>
      <c r="DB64" s="521">
        <f t="shared" si="225"/>
        <v>16500</v>
      </c>
      <c r="DC64" s="521">
        <f t="shared" si="170"/>
        <v>81500</v>
      </c>
      <c r="DD64" s="522">
        <f t="shared" si="248"/>
        <v>5420</v>
      </c>
      <c r="DE64" s="533">
        <f t="shared" si="226"/>
        <v>103.87619184514398</v>
      </c>
      <c r="DF64" s="26"/>
      <c r="DG64" s="379"/>
      <c r="DH64" s="480"/>
      <c r="DI64" s="519">
        <f t="shared" si="227"/>
        <v>100000</v>
      </c>
      <c r="DJ64" s="520">
        <f t="shared" si="257"/>
        <v>18300</v>
      </c>
      <c r="DK64" s="529">
        <f t="shared" si="171"/>
        <v>81700</v>
      </c>
      <c r="DL64" s="522">
        <f t="shared" si="172"/>
        <v>5620</v>
      </c>
      <c r="DM64" s="531">
        <f t="shared" si="173"/>
        <v>107.70926165492789</v>
      </c>
      <c r="DN64" s="480"/>
      <c r="DO64" s="379"/>
      <c r="DP64" s="484"/>
      <c r="DQ64" s="519">
        <f t="shared" si="228"/>
        <v>100000</v>
      </c>
      <c r="DR64" s="708">
        <f t="shared" si="174"/>
        <v>23050</v>
      </c>
      <c r="DS64" s="529">
        <f t="shared" si="175"/>
        <v>76950</v>
      </c>
      <c r="DT64" s="522">
        <f t="shared" si="176"/>
        <v>870</v>
      </c>
      <c r="DU64" s="531">
        <f t="shared" si="177"/>
        <v>16.673853672560011</v>
      </c>
      <c r="DV64" s="484"/>
      <c r="DW64" s="379"/>
      <c r="DX64" s="486"/>
      <c r="DY64" s="464">
        <f t="shared" si="249"/>
        <v>100000</v>
      </c>
      <c r="DZ64" s="708">
        <f t="shared" si="178"/>
        <v>22877.5</v>
      </c>
      <c r="EA64" s="529">
        <f t="shared" si="250"/>
        <v>77122.5</v>
      </c>
      <c r="EB64" s="530">
        <f t="shared" si="251"/>
        <v>1042.5</v>
      </c>
      <c r="EC64" s="533">
        <f t="shared" si="252"/>
        <v>39.959752766997269</v>
      </c>
      <c r="ED64" s="464">
        <f t="shared" si="229"/>
        <v>0</v>
      </c>
      <c r="EE64" s="524">
        <f t="shared" si="179"/>
        <v>1042.5</v>
      </c>
      <c r="EF64" s="531">
        <f t="shared" si="253"/>
        <v>39.959752766997269</v>
      </c>
      <c r="EG64" s="531">
        <f t="shared" si="254"/>
        <v>19.979876383498635</v>
      </c>
      <c r="EH64" s="486"/>
      <c r="EI64" s="379"/>
      <c r="EJ64" s="686"/>
      <c r="EK64" s="519">
        <f t="shared" si="230"/>
        <v>100000</v>
      </c>
      <c r="EL64" s="708">
        <f t="shared" si="181"/>
        <v>20650</v>
      </c>
      <c r="EM64" s="529">
        <f t="shared" si="182"/>
        <v>79350</v>
      </c>
      <c r="EN64" s="522">
        <f t="shared" si="183"/>
        <v>3270</v>
      </c>
      <c r="EO64" s="531">
        <f t="shared" si="184"/>
        <v>62.67069138996694</v>
      </c>
      <c r="EP64" s="641">
        <f t="shared" si="185"/>
        <v>0</v>
      </c>
      <c r="EQ64" s="530">
        <f t="shared" si="186"/>
        <v>3270</v>
      </c>
      <c r="ER64" s="532">
        <f t="shared" si="187"/>
        <v>62.67069138996694</v>
      </c>
      <c r="ES64" s="686"/>
      <c r="ET64" s="379"/>
      <c r="EU64" s="686"/>
      <c r="EV64" s="519">
        <f t="shared" si="231"/>
        <v>100000</v>
      </c>
      <c r="EW64" s="708">
        <f t="shared" si="188"/>
        <v>23400</v>
      </c>
      <c r="EX64" s="529">
        <f t="shared" si="189"/>
        <v>76600</v>
      </c>
      <c r="EY64" s="530">
        <f t="shared" si="190"/>
        <v>520</v>
      </c>
      <c r="EZ64" s="531">
        <f t="shared" si="191"/>
        <v>9.9659815054381671</v>
      </c>
      <c r="FA64" s="641">
        <f t="shared" si="192"/>
        <v>0</v>
      </c>
      <c r="FB64" s="530">
        <f t="shared" si="193"/>
        <v>520</v>
      </c>
      <c r="FC64" s="532">
        <f t="shared" si="194"/>
        <v>9.9659815054381671</v>
      </c>
      <c r="FD64" s="686"/>
      <c r="FE64" s="379"/>
      <c r="FF64" s="686"/>
      <c r="FG64" s="519">
        <f t="shared" si="232"/>
        <v>100000</v>
      </c>
      <c r="FH64" s="708">
        <f t="shared" si="195"/>
        <v>22500</v>
      </c>
      <c r="FI64" s="529">
        <f t="shared" si="196"/>
        <v>77500</v>
      </c>
      <c r="FJ64" s="530">
        <f t="shared" si="197"/>
        <v>1420</v>
      </c>
      <c r="FK64" s="531">
        <f t="shared" si="198"/>
        <v>27.214795649465767</v>
      </c>
      <c r="FL64" s="641">
        <f t="shared" si="199"/>
        <v>0</v>
      </c>
      <c r="FM64" s="530">
        <f t="shared" si="200"/>
        <v>1420</v>
      </c>
      <c r="FN64" s="532">
        <f t="shared" si="201"/>
        <v>27.214795649465767</v>
      </c>
      <c r="FO64" s="686"/>
      <c r="FP64" s="379"/>
      <c r="FQ64" s="686"/>
      <c r="FR64" s="519">
        <f t="shared" si="233"/>
        <v>100000</v>
      </c>
      <c r="FS64" s="708">
        <f t="shared" si="202"/>
        <v>22500</v>
      </c>
      <c r="FT64" s="529">
        <f t="shared" si="203"/>
        <v>77500</v>
      </c>
      <c r="FU64" s="530">
        <f t="shared" si="204"/>
        <v>1420</v>
      </c>
      <c r="FV64" s="531">
        <f t="shared" si="205"/>
        <v>27.214795649465767</v>
      </c>
      <c r="FW64" s="641">
        <f t="shared" si="206"/>
        <v>0</v>
      </c>
      <c r="FX64" s="530">
        <f t="shared" si="207"/>
        <v>1420</v>
      </c>
      <c r="FY64" s="532">
        <f t="shared" si="208"/>
        <v>27.214795649465767</v>
      </c>
      <c r="FZ64" s="686"/>
      <c r="GA64" s="379"/>
      <c r="GB64" s="379"/>
      <c r="GC64" s="379"/>
      <c r="GD64" s="379"/>
      <c r="GE64" s="379"/>
      <c r="GF64" s="379"/>
      <c r="GG64" s="379"/>
    </row>
    <row r="65" spans="1:189" s="1" customFormat="1" x14ac:dyDescent="0.25">
      <c r="A65" s="379"/>
      <c r="B65" s="379"/>
      <c r="C65" s="379"/>
      <c r="D65" s="379"/>
      <c r="E65" s="379"/>
      <c r="F65" s="379"/>
      <c r="G65" s="379"/>
      <c r="H65" s="379"/>
      <c r="I65" s="539"/>
      <c r="J65" s="379"/>
      <c r="K65" s="228"/>
      <c r="L65" s="724" t="s">
        <v>96</v>
      </c>
      <c r="M65" s="725">
        <f>M64*2</f>
        <v>675.48</v>
      </c>
      <c r="N65" s="725">
        <f>N64*2</f>
        <v>773.08</v>
      </c>
      <c r="O65" s="395">
        <f>O64*2</f>
        <v>1008.1791044776121</v>
      </c>
      <c r="P65" s="228"/>
      <c r="Q65" s="379"/>
      <c r="R65" s="539"/>
      <c r="S65" s="379"/>
      <c r="T65" s="228"/>
      <c r="U65" s="450">
        <f t="shared" si="234"/>
        <v>105000</v>
      </c>
      <c r="V65" s="712">
        <f t="shared" si="235"/>
        <v>8542.4288499999966</v>
      </c>
      <c r="W65" s="697">
        <f t="shared" si="236"/>
        <v>3820</v>
      </c>
      <c r="X65" s="697">
        <f t="shared" si="237"/>
        <v>5320</v>
      </c>
      <c r="Y65" s="698">
        <f t="shared" si="238"/>
        <v>5320</v>
      </c>
      <c r="Z65" s="629">
        <f t="shared" si="239"/>
        <v>770</v>
      </c>
      <c r="AA65" s="439">
        <f t="shared" si="240"/>
        <v>1042.5</v>
      </c>
      <c r="AB65" s="713">
        <f t="shared" si="241"/>
        <v>1042.5</v>
      </c>
      <c r="AC65" s="630">
        <f t="shared" si="145"/>
        <v>1570</v>
      </c>
      <c r="AD65" s="459">
        <f t="shared" si="146"/>
        <v>1570</v>
      </c>
      <c r="AE65" s="228"/>
      <c r="AF65" s="379"/>
      <c r="AG65" s="228"/>
      <c r="AH65" s="715">
        <f t="shared" si="147"/>
        <v>10.754663036636028</v>
      </c>
      <c r="AI65" s="716">
        <f t="shared" si="209"/>
        <v>4.8092660203953166</v>
      </c>
      <c r="AJ65" s="716">
        <f t="shared" si="148"/>
        <v>6.6977212640060433</v>
      </c>
      <c r="AK65" s="454">
        <f t="shared" si="210"/>
        <v>6.6977212640060433</v>
      </c>
      <c r="AL65" s="632">
        <f t="shared" si="211"/>
        <v>0.96940702505350618</v>
      </c>
      <c r="AM65" s="457">
        <f t="shared" si="212"/>
        <v>1.3124763943094548</v>
      </c>
      <c r="AN65" s="717">
        <f t="shared" si="149"/>
        <v>1.3124763943094548</v>
      </c>
      <c r="AO65" s="633">
        <f t="shared" si="150"/>
        <v>1.976583154979227</v>
      </c>
      <c r="AP65" s="634">
        <f t="shared" si="151"/>
        <v>1.976583154979227</v>
      </c>
      <c r="AQ65" s="228"/>
      <c r="AR65" s="379"/>
      <c r="AS65" s="228"/>
      <c r="AT65" s="450">
        <f t="shared" si="213"/>
        <v>105000</v>
      </c>
      <c r="AU65" s="718">
        <f t="shared" si="152"/>
        <v>163.7186306358104</v>
      </c>
      <c r="AV65" s="719">
        <f t="shared" si="214"/>
        <v>73.21163336687269</v>
      </c>
      <c r="AW65" s="720">
        <f t="shared" si="215"/>
        <v>101.95965694025202</v>
      </c>
      <c r="AX65" s="721">
        <f t="shared" si="216"/>
        <v>101.95965694025202</v>
      </c>
      <c r="AY65" s="632">
        <f t="shared" si="217"/>
        <v>14.757318767668055</v>
      </c>
      <c r="AZ65" s="457">
        <f t="shared" si="218"/>
        <v>19.979876383498635</v>
      </c>
      <c r="BA65" s="717">
        <f t="shared" si="219"/>
        <v>19.979876383498635</v>
      </c>
      <c r="BB65" s="458">
        <f t="shared" si="153"/>
        <v>30.089598006803698</v>
      </c>
      <c r="BC65" s="459">
        <f t="shared" si="154"/>
        <v>30.089598006803698</v>
      </c>
      <c r="BD65" s="228"/>
      <c r="BE65" s="379"/>
      <c r="BF65" s="539"/>
      <c r="BG65" s="379"/>
      <c r="BH65" s="379"/>
      <c r="BI65" s="460"/>
      <c r="BJ65" s="464">
        <f t="shared" si="242"/>
        <v>105000</v>
      </c>
      <c r="BK65" s="465">
        <f t="shared" si="155"/>
        <v>25570</v>
      </c>
      <c r="BL65" s="637">
        <f t="shared" si="156"/>
        <v>79430</v>
      </c>
      <c r="BM65" s="219"/>
      <c r="BN65" s="219"/>
      <c r="BO65" s="464">
        <f t="shared" si="220"/>
        <v>105000</v>
      </c>
      <c r="BP65" s="465">
        <f t="shared" si="157"/>
        <v>20250</v>
      </c>
      <c r="BQ65" s="637">
        <f t="shared" si="221"/>
        <v>84750</v>
      </c>
      <c r="BR65" s="707">
        <f t="shared" si="158"/>
        <v>5320</v>
      </c>
      <c r="BS65" s="298"/>
      <c r="BT65" s="379"/>
      <c r="BU65" s="298"/>
      <c r="BV65" s="464">
        <f t="shared" si="243"/>
        <v>105000</v>
      </c>
      <c r="BW65" s="464">
        <f t="shared" si="244"/>
        <v>17622.42885</v>
      </c>
      <c r="BX65" s="637">
        <f t="shared" si="159"/>
        <v>97052.428849999997</v>
      </c>
      <c r="BY65" s="707">
        <f t="shared" si="160"/>
        <v>17622.428849999997</v>
      </c>
      <c r="BZ65" s="298"/>
      <c r="CA65" s="379"/>
      <c r="CB65" s="219"/>
      <c r="CC65" s="464">
        <f t="shared" si="131"/>
        <v>26302.132611940302</v>
      </c>
      <c r="CD65" s="464">
        <f t="shared" si="161"/>
        <v>131302.13261194029</v>
      </c>
      <c r="CE65" s="465">
        <f t="shared" si="162"/>
        <v>43329.703761940298</v>
      </c>
      <c r="CF65" s="637">
        <f t="shared" si="245"/>
        <v>87972.428849999997</v>
      </c>
      <c r="CG65" s="707">
        <f t="shared" si="163"/>
        <v>8542.4288499999966</v>
      </c>
      <c r="CH65" s="298"/>
      <c r="CI65" s="465">
        <f t="shared" si="164"/>
        <v>34650</v>
      </c>
      <c r="CJ65" s="464">
        <f t="shared" si="246"/>
        <v>70350</v>
      </c>
      <c r="CK65" s="637">
        <f t="shared" si="247"/>
        <v>17622.42885</v>
      </c>
      <c r="CL65" s="637">
        <f t="shared" si="222"/>
        <v>87972.428849999997</v>
      </c>
      <c r="CM65" s="707">
        <f t="shared" si="165"/>
        <v>8542.4288499999966</v>
      </c>
      <c r="CN65" s="298"/>
      <c r="CO65" s="379"/>
      <c r="CP65" s="539"/>
      <c r="CQ65" s="379"/>
      <c r="CR65" s="26"/>
      <c r="CS65" s="519">
        <f t="shared" si="223"/>
        <v>105000</v>
      </c>
      <c r="CT65" s="520">
        <f t="shared" si="255"/>
        <v>21750</v>
      </c>
      <c r="CU65" s="521">
        <f t="shared" si="166"/>
        <v>83250</v>
      </c>
      <c r="CV65" s="522">
        <f t="shared" si="167"/>
        <v>3820</v>
      </c>
      <c r="CW65" s="26"/>
      <c r="CX65" s="519">
        <f t="shared" si="224"/>
        <v>105000</v>
      </c>
      <c r="CY65" s="520">
        <f t="shared" si="256"/>
        <v>36750</v>
      </c>
      <c r="CZ65" s="521">
        <f t="shared" si="168"/>
        <v>68250</v>
      </c>
      <c r="DA65" s="522">
        <f t="shared" si="169"/>
        <v>-11180</v>
      </c>
      <c r="DB65" s="521">
        <f t="shared" si="225"/>
        <v>16500</v>
      </c>
      <c r="DC65" s="521">
        <f t="shared" si="170"/>
        <v>84750</v>
      </c>
      <c r="DD65" s="522">
        <f t="shared" si="248"/>
        <v>5320</v>
      </c>
      <c r="DE65" s="533">
        <f t="shared" si="226"/>
        <v>101.95965694025202</v>
      </c>
      <c r="DF65" s="26"/>
      <c r="DG65" s="379"/>
      <c r="DH65" s="480"/>
      <c r="DI65" s="519">
        <f t="shared" si="227"/>
        <v>105000</v>
      </c>
      <c r="DJ65" s="520">
        <f t="shared" si="257"/>
        <v>20250</v>
      </c>
      <c r="DK65" s="529">
        <f t="shared" si="171"/>
        <v>84750</v>
      </c>
      <c r="DL65" s="522">
        <f t="shared" si="172"/>
        <v>5320</v>
      </c>
      <c r="DM65" s="531">
        <f t="shared" si="173"/>
        <v>101.95965694025202</v>
      </c>
      <c r="DN65" s="480"/>
      <c r="DO65" s="379"/>
      <c r="DP65" s="484"/>
      <c r="DQ65" s="519">
        <f t="shared" si="228"/>
        <v>105000</v>
      </c>
      <c r="DR65" s="708">
        <f t="shared" si="174"/>
        <v>24800</v>
      </c>
      <c r="DS65" s="529">
        <f t="shared" si="175"/>
        <v>80200</v>
      </c>
      <c r="DT65" s="522">
        <f t="shared" si="176"/>
        <v>770</v>
      </c>
      <c r="DU65" s="531">
        <f t="shared" si="177"/>
        <v>14.757318767668055</v>
      </c>
      <c r="DV65" s="484"/>
      <c r="DW65" s="379"/>
      <c r="DX65" s="486"/>
      <c r="DY65" s="464">
        <f t="shared" si="249"/>
        <v>105000</v>
      </c>
      <c r="DZ65" s="708">
        <f t="shared" si="178"/>
        <v>24527.5</v>
      </c>
      <c r="EA65" s="529">
        <f t="shared" si="250"/>
        <v>80472.5</v>
      </c>
      <c r="EB65" s="530">
        <f t="shared" si="251"/>
        <v>1042.5</v>
      </c>
      <c r="EC65" s="533">
        <f t="shared" si="252"/>
        <v>39.959752766997269</v>
      </c>
      <c r="ED65" s="464">
        <f t="shared" si="229"/>
        <v>0</v>
      </c>
      <c r="EE65" s="524">
        <f t="shared" si="179"/>
        <v>1042.5</v>
      </c>
      <c r="EF65" s="531">
        <f t="shared" si="253"/>
        <v>39.959752766997269</v>
      </c>
      <c r="EG65" s="531">
        <f t="shared" si="254"/>
        <v>19.979876383498635</v>
      </c>
      <c r="EH65" s="486"/>
      <c r="EI65" s="379"/>
      <c r="EJ65" s="686"/>
      <c r="EK65" s="519">
        <f t="shared" si="230"/>
        <v>105000</v>
      </c>
      <c r="EL65" s="708">
        <f t="shared" si="181"/>
        <v>22050</v>
      </c>
      <c r="EM65" s="529">
        <f t="shared" si="182"/>
        <v>82950</v>
      </c>
      <c r="EN65" s="522">
        <f t="shared" si="183"/>
        <v>3520</v>
      </c>
      <c r="EO65" s="531">
        <f t="shared" si="184"/>
        <v>67.462028652196821</v>
      </c>
      <c r="EP65" s="641">
        <f t="shared" si="185"/>
        <v>0</v>
      </c>
      <c r="EQ65" s="530">
        <f t="shared" si="186"/>
        <v>3520</v>
      </c>
      <c r="ER65" s="532">
        <f t="shared" si="187"/>
        <v>67.462028652196821</v>
      </c>
      <c r="ES65" s="686"/>
      <c r="ET65" s="379"/>
      <c r="EU65" s="686"/>
      <c r="EV65" s="519">
        <f t="shared" si="231"/>
        <v>105000</v>
      </c>
      <c r="EW65" s="708">
        <f t="shared" si="188"/>
        <v>25050</v>
      </c>
      <c r="EX65" s="529">
        <f t="shared" si="189"/>
        <v>79950</v>
      </c>
      <c r="EY65" s="530">
        <f t="shared" si="190"/>
        <v>520</v>
      </c>
      <c r="EZ65" s="531">
        <f t="shared" si="191"/>
        <v>9.9659815054381671</v>
      </c>
      <c r="FA65" s="641">
        <f t="shared" si="192"/>
        <v>0</v>
      </c>
      <c r="FB65" s="530">
        <f t="shared" si="193"/>
        <v>520</v>
      </c>
      <c r="FC65" s="532">
        <f t="shared" si="194"/>
        <v>9.9659815054381671</v>
      </c>
      <c r="FD65" s="686"/>
      <c r="FE65" s="379"/>
      <c r="FF65" s="686"/>
      <c r="FG65" s="519">
        <f t="shared" si="232"/>
        <v>105000</v>
      </c>
      <c r="FH65" s="708">
        <f t="shared" si="195"/>
        <v>24000</v>
      </c>
      <c r="FI65" s="529">
        <f t="shared" si="196"/>
        <v>81000</v>
      </c>
      <c r="FJ65" s="530">
        <f t="shared" si="197"/>
        <v>1570</v>
      </c>
      <c r="FK65" s="531">
        <f t="shared" si="198"/>
        <v>30.089598006803698</v>
      </c>
      <c r="FL65" s="641">
        <f t="shared" si="199"/>
        <v>0</v>
      </c>
      <c r="FM65" s="530">
        <f t="shared" si="200"/>
        <v>1570</v>
      </c>
      <c r="FN65" s="532">
        <f t="shared" si="201"/>
        <v>30.089598006803698</v>
      </c>
      <c r="FO65" s="686"/>
      <c r="FP65" s="379"/>
      <c r="FQ65" s="686"/>
      <c r="FR65" s="519">
        <f t="shared" si="233"/>
        <v>105000</v>
      </c>
      <c r="FS65" s="708">
        <f t="shared" si="202"/>
        <v>24000</v>
      </c>
      <c r="FT65" s="529">
        <f t="shared" si="203"/>
        <v>81000</v>
      </c>
      <c r="FU65" s="530">
        <f t="shared" si="204"/>
        <v>1570</v>
      </c>
      <c r="FV65" s="531">
        <f t="shared" si="205"/>
        <v>30.089598006803698</v>
      </c>
      <c r="FW65" s="641">
        <f t="shared" si="206"/>
        <v>0</v>
      </c>
      <c r="FX65" s="530">
        <f t="shared" si="207"/>
        <v>1570</v>
      </c>
      <c r="FY65" s="532">
        <f t="shared" si="208"/>
        <v>30.089598006803698</v>
      </c>
      <c r="FZ65" s="686"/>
      <c r="GA65" s="379"/>
      <c r="GB65" s="379"/>
      <c r="GC65" s="379"/>
      <c r="GD65" s="379"/>
      <c r="GE65" s="379"/>
      <c r="GF65" s="379"/>
      <c r="GG65" s="379"/>
    </row>
    <row r="66" spans="1:189" s="1" customFormat="1" x14ac:dyDescent="0.25">
      <c r="A66" s="379"/>
      <c r="B66" s="379"/>
      <c r="C66" s="379"/>
      <c r="D66" s="379"/>
      <c r="E66" s="379"/>
      <c r="F66" s="379"/>
      <c r="G66" s="379"/>
      <c r="H66" s="379"/>
      <c r="I66" s="539"/>
      <c r="J66" s="379"/>
      <c r="K66" s="228"/>
      <c r="L66" s="724" t="s">
        <v>97</v>
      </c>
      <c r="M66" s="725">
        <f>M67/12</f>
        <v>1468.5357375000001</v>
      </c>
      <c r="N66" s="725">
        <f>N67/12</f>
        <v>1680.7242375000003</v>
      </c>
      <c r="O66" s="395">
        <f>O67/12</f>
        <v>2191.8443843283585</v>
      </c>
      <c r="P66" s="228"/>
      <c r="Q66" s="379"/>
      <c r="R66" s="539"/>
      <c r="S66" s="379"/>
      <c r="T66" s="228"/>
      <c r="U66" s="450">
        <f t="shared" si="234"/>
        <v>110000</v>
      </c>
      <c r="V66" s="712">
        <f t="shared" si="235"/>
        <v>8542.4288499999966</v>
      </c>
      <c r="W66" s="697">
        <f t="shared" si="236"/>
        <v>3720</v>
      </c>
      <c r="X66" s="697">
        <f t="shared" si="237"/>
        <v>5220</v>
      </c>
      <c r="Y66" s="698">
        <f t="shared" si="238"/>
        <v>5020</v>
      </c>
      <c r="Z66" s="629">
        <f t="shared" si="239"/>
        <v>670</v>
      </c>
      <c r="AA66" s="439">
        <f t="shared" si="240"/>
        <v>1042.5</v>
      </c>
      <c r="AB66" s="713">
        <f t="shared" si="241"/>
        <v>1042.5</v>
      </c>
      <c r="AC66" s="630">
        <f t="shared" si="145"/>
        <v>1720</v>
      </c>
      <c r="AD66" s="459">
        <f t="shared" si="146"/>
        <v>1720</v>
      </c>
      <c r="AE66" s="228"/>
      <c r="AF66" s="379"/>
      <c r="AG66" s="228"/>
      <c r="AH66" s="715">
        <f t="shared" si="147"/>
        <v>10.319435672867838</v>
      </c>
      <c r="AI66" s="716">
        <f t="shared" si="209"/>
        <v>4.4938390915680113</v>
      </c>
      <c r="AJ66" s="716">
        <f t="shared" si="148"/>
        <v>6.3058709833293065</v>
      </c>
      <c r="AK66" s="454">
        <f t="shared" si="210"/>
        <v>6.0642667310944676</v>
      </c>
      <c r="AL66" s="632">
        <f t="shared" si="211"/>
        <v>0.80937424498671173</v>
      </c>
      <c r="AM66" s="457">
        <f t="shared" si="212"/>
        <v>1.2593621647741</v>
      </c>
      <c r="AN66" s="717">
        <f t="shared" si="149"/>
        <v>1.2593621647741</v>
      </c>
      <c r="AO66" s="633">
        <f t="shared" si="150"/>
        <v>2.0777965692196183</v>
      </c>
      <c r="AP66" s="634">
        <f t="shared" si="151"/>
        <v>2.0777965692196183</v>
      </c>
      <c r="AQ66" s="228"/>
      <c r="AR66" s="379"/>
      <c r="AS66" s="228"/>
      <c r="AT66" s="450">
        <f t="shared" si="213"/>
        <v>110000</v>
      </c>
      <c r="AU66" s="718">
        <f t="shared" si="152"/>
        <v>163.7186306358104</v>
      </c>
      <c r="AV66" s="719">
        <f t="shared" si="214"/>
        <v>71.295098461980743</v>
      </c>
      <c r="AW66" s="720">
        <f t="shared" si="215"/>
        <v>100.04312203536007</v>
      </c>
      <c r="AX66" s="721">
        <f t="shared" si="216"/>
        <v>96.210052225576163</v>
      </c>
      <c r="AY66" s="632">
        <f t="shared" si="217"/>
        <v>12.840783862776101</v>
      </c>
      <c r="AZ66" s="457">
        <f t="shared" si="218"/>
        <v>19.979876383498635</v>
      </c>
      <c r="BA66" s="717">
        <f t="shared" si="219"/>
        <v>19.979876383498635</v>
      </c>
      <c r="BB66" s="458">
        <f t="shared" si="153"/>
        <v>32.964400364141632</v>
      </c>
      <c r="BC66" s="459">
        <f t="shared" si="154"/>
        <v>32.964400364141632</v>
      </c>
      <c r="BD66" s="228"/>
      <c r="BE66" s="379"/>
      <c r="BF66" s="539"/>
      <c r="BG66" s="379"/>
      <c r="BH66" s="379"/>
      <c r="BI66" s="460"/>
      <c r="BJ66" s="464">
        <f t="shared" si="242"/>
        <v>110000</v>
      </c>
      <c r="BK66" s="465">
        <f t="shared" si="155"/>
        <v>27220</v>
      </c>
      <c r="BL66" s="637">
        <f t="shared" si="156"/>
        <v>82780</v>
      </c>
      <c r="BM66" s="219"/>
      <c r="BN66" s="219"/>
      <c r="BO66" s="464">
        <f t="shared" si="220"/>
        <v>110000</v>
      </c>
      <c r="BP66" s="465">
        <f t="shared" si="157"/>
        <v>22200</v>
      </c>
      <c r="BQ66" s="637">
        <f t="shared" si="221"/>
        <v>87800</v>
      </c>
      <c r="BR66" s="707">
        <f t="shared" si="158"/>
        <v>5020</v>
      </c>
      <c r="BS66" s="298"/>
      <c r="BT66" s="379"/>
      <c r="BU66" s="298"/>
      <c r="BV66" s="464">
        <f t="shared" si="243"/>
        <v>110000</v>
      </c>
      <c r="BW66" s="464">
        <f t="shared" si="244"/>
        <v>17622.42885</v>
      </c>
      <c r="BX66" s="637">
        <f t="shared" si="159"/>
        <v>100402.42885</v>
      </c>
      <c r="BY66" s="707">
        <f t="shared" si="160"/>
        <v>17622.428849999997</v>
      </c>
      <c r="BZ66" s="298"/>
      <c r="CA66" s="379"/>
      <c r="CB66" s="219"/>
      <c r="CC66" s="464">
        <f t="shared" si="131"/>
        <v>26302.132611940302</v>
      </c>
      <c r="CD66" s="464">
        <f t="shared" si="161"/>
        <v>136302.13261194029</v>
      </c>
      <c r="CE66" s="465">
        <f t="shared" si="162"/>
        <v>44979.703761940298</v>
      </c>
      <c r="CF66" s="637">
        <f t="shared" si="245"/>
        <v>91322.428849999997</v>
      </c>
      <c r="CG66" s="707">
        <f t="shared" si="163"/>
        <v>8542.4288499999966</v>
      </c>
      <c r="CH66" s="298"/>
      <c r="CI66" s="465">
        <f t="shared" si="164"/>
        <v>36300</v>
      </c>
      <c r="CJ66" s="464">
        <f t="shared" si="246"/>
        <v>73700</v>
      </c>
      <c r="CK66" s="637">
        <f t="shared" si="247"/>
        <v>17622.42885</v>
      </c>
      <c r="CL66" s="637">
        <f t="shared" si="222"/>
        <v>91322.428849999997</v>
      </c>
      <c r="CM66" s="707">
        <f t="shared" si="165"/>
        <v>8542.4288499999966</v>
      </c>
      <c r="CN66" s="298"/>
      <c r="CO66" s="379"/>
      <c r="CP66" s="539"/>
      <c r="CQ66" s="379"/>
      <c r="CR66" s="26"/>
      <c r="CS66" s="519">
        <f t="shared" si="223"/>
        <v>110000</v>
      </c>
      <c r="CT66" s="520">
        <f t="shared" si="255"/>
        <v>23500</v>
      </c>
      <c r="CU66" s="521">
        <f t="shared" si="166"/>
        <v>86500</v>
      </c>
      <c r="CV66" s="522">
        <f t="shared" si="167"/>
        <v>3720</v>
      </c>
      <c r="CW66" s="26"/>
      <c r="CX66" s="519">
        <f t="shared" si="224"/>
        <v>110000</v>
      </c>
      <c r="CY66" s="520">
        <f t="shared" si="256"/>
        <v>38500</v>
      </c>
      <c r="CZ66" s="521">
        <f t="shared" si="168"/>
        <v>71500</v>
      </c>
      <c r="DA66" s="522">
        <f t="shared" si="169"/>
        <v>-11280</v>
      </c>
      <c r="DB66" s="521">
        <f t="shared" si="225"/>
        <v>16500</v>
      </c>
      <c r="DC66" s="521">
        <f t="shared" si="170"/>
        <v>88000</v>
      </c>
      <c r="DD66" s="522">
        <f t="shared" si="248"/>
        <v>5220</v>
      </c>
      <c r="DE66" s="533">
        <f t="shared" si="226"/>
        <v>100.04312203536007</v>
      </c>
      <c r="DF66" s="26"/>
      <c r="DG66" s="379"/>
      <c r="DH66" s="480"/>
      <c r="DI66" s="519">
        <f t="shared" si="227"/>
        <v>110000</v>
      </c>
      <c r="DJ66" s="520">
        <f t="shared" si="257"/>
        <v>22200</v>
      </c>
      <c r="DK66" s="529">
        <f t="shared" si="171"/>
        <v>87800</v>
      </c>
      <c r="DL66" s="522">
        <f t="shared" si="172"/>
        <v>5020</v>
      </c>
      <c r="DM66" s="531">
        <f t="shared" si="173"/>
        <v>96.210052225576163</v>
      </c>
      <c r="DN66" s="480"/>
      <c r="DO66" s="379"/>
      <c r="DP66" s="484"/>
      <c r="DQ66" s="519">
        <f t="shared" si="228"/>
        <v>110000</v>
      </c>
      <c r="DR66" s="708">
        <f t="shared" si="174"/>
        <v>26550</v>
      </c>
      <c r="DS66" s="529">
        <f t="shared" si="175"/>
        <v>83450</v>
      </c>
      <c r="DT66" s="522">
        <f t="shared" si="176"/>
        <v>670</v>
      </c>
      <c r="DU66" s="531">
        <f t="shared" si="177"/>
        <v>12.840783862776101</v>
      </c>
      <c r="DV66" s="484"/>
      <c r="DW66" s="379"/>
      <c r="DX66" s="486"/>
      <c r="DY66" s="464">
        <f t="shared" si="249"/>
        <v>110000</v>
      </c>
      <c r="DZ66" s="708">
        <f t="shared" si="178"/>
        <v>26177.5</v>
      </c>
      <c r="EA66" s="529">
        <f t="shared" si="250"/>
        <v>83822.5</v>
      </c>
      <c r="EB66" s="530">
        <f t="shared" si="251"/>
        <v>1042.5</v>
      </c>
      <c r="EC66" s="533">
        <f t="shared" si="252"/>
        <v>39.959752766997269</v>
      </c>
      <c r="ED66" s="464">
        <f t="shared" si="229"/>
        <v>0</v>
      </c>
      <c r="EE66" s="524">
        <f t="shared" si="179"/>
        <v>1042.5</v>
      </c>
      <c r="EF66" s="531">
        <f t="shared" si="253"/>
        <v>39.959752766997269</v>
      </c>
      <c r="EG66" s="531">
        <f t="shared" si="254"/>
        <v>19.979876383498635</v>
      </c>
      <c r="EH66" s="486"/>
      <c r="EI66" s="379"/>
      <c r="EJ66" s="686"/>
      <c r="EK66" s="519">
        <f t="shared" si="230"/>
        <v>110000</v>
      </c>
      <c r="EL66" s="708">
        <f t="shared" si="181"/>
        <v>23450</v>
      </c>
      <c r="EM66" s="529">
        <f t="shared" si="182"/>
        <v>86550</v>
      </c>
      <c r="EN66" s="522">
        <f t="shared" si="183"/>
        <v>3770</v>
      </c>
      <c r="EO66" s="531">
        <f t="shared" si="184"/>
        <v>72.253365914426709</v>
      </c>
      <c r="EP66" s="641">
        <f t="shared" si="185"/>
        <v>0</v>
      </c>
      <c r="EQ66" s="530">
        <f t="shared" si="186"/>
        <v>3770</v>
      </c>
      <c r="ER66" s="532">
        <f t="shared" si="187"/>
        <v>72.253365914426709</v>
      </c>
      <c r="ES66" s="686"/>
      <c r="ET66" s="379"/>
      <c r="EU66" s="686"/>
      <c r="EV66" s="519">
        <f t="shared" si="231"/>
        <v>110000</v>
      </c>
      <c r="EW66" s="708">
        <f t="shared" si="188"/>
        <v>26700</v>
      </c>
      <c r="EX66" s="529">
        <f t="shared" si="189"/>
        <v>83300</v>
      </c>
      <c r="EY66" s="530">
        <f t="shared" si="190"/>
        <v>520</v>
      </c>
      <c r="EZ66" s="531">
        <f t="shared" si="191"/>
        <v>9.9659815054381671</v>
      </c>
      <c r="FA66" s="641">
        <f t="shared" si="192"/>
        <v>0</v>
      </c>
      <c r="FB66" s="530">
        <f t="shared" si="193"/>
        <v>520</v>
      </c>
      <c r="FC66" s="532">
        <f t="shared" si="194"/>
        <v>9.9659815054381671</v>
      </c>
      <c r="FD66" s="686"/>
      <c r="FE66" s="379"/>
      <c r="FF66" s="686"/>
      <c r="FG66" s="519">
        <f t="shared" si="232"/>
        <v>110000</v>
      </c>
      <c r="FH66" s="708">
        <f t="shared" si="195"/>
        <v>25500</v>
      </c>
      <c r="FI66" s="529">
        <f t="shared" si="196"/>
        <v>84500</v>
      </c>
      <c r="FJ66" s="530">
        <f t="shared" si="197"/>
        <v>1720</v>
      </c>
      <c r="FK66" s="531">
        <f t="shared" si="198"/>
        <v>32.964400364141632</v>
      </c>
      <c r="FL66" s="641">
        <f t="shared" si="199"/>
        <v>0</v>
      </c>
      <c r="FM66" s="530">
        <f t="shared" si="200"/>
        <v>1720</v>
      </c>
      <c r="FN66" s="532">
        <f t="shared" si="201"/>
        <v>32.964400364141632</v>
      </c>
      <c r="FO66" s="686"/>
      <c r="FP66" s="379"/>
      <c r="FQ66" s="686"/>
      <c r="FR66" s="519">
        <f t="shared" si="233"/>
        <v>110000</v>
      </c>
      <c r="FS66" s="708">
        <f t="shared" si="202"/>
        <v>25500</v>
      </c>
      <c r="FT66" s="529">
        <f t="shared" si="203"/>
        <v>84500</v>
      </c>
      <c r="FU66" s="530">
        <f t="shared" si="204"/>
        <v>1720</v>
      </c>
      <c r="FV66" s="531">
        <f t="shared" si="205"/>
        <v>32.964400364141632</v>
      </c>
      <c r="FW66" s="641">
        <f t="shared" si="206"/>
        <v>0</v>
      </c>
      <c r="FX66" s="530">
        <f t="shared" si="207"/>
        <v>1720</v>
      </c>
      <c r="FY66" s="532">
        <f t="shared" si="208"/>
        <v>32.964400364141632</v>
      </c>
      <c r="FZ66" s="686"/>
      <c r="GA66" s="379"/>
      <c r="GB66" s="379"/>
      <c r="GC66" s="379"/>
      <c r="GD66" s="379"/>
      <c r="GE66" s="379"/>
      <c r="GF66" s="379"/>
      <c r="GG66" s="379"/>
    </row>
    <row r="67" spans="1:189" s="1" customFormat="1" x14ac:dyDescent="0.25">
      <c r="A67" s="379"/>
      <c r="B67" s="379"/>
      <c r="C67" s="379"/>
      <c r="D67" s="379"/>
      <c r="E67" s="379"/>
      <c r="F67" s="379"/>
      <c r="G67" s="379"/>
      <c r="H67" s="379"/>
      <c r="I67" s="539"/>
      <c r="J67" s="379"/>
      <c r="K67" s="228"/>
      <c r="L67" s="728" t="s">
        <v>98</v>
      </c>
      <c r="M67" s="402">
        <f>M64*365.2425/7</f>
        <v>17622.42885</v>
      </c>
      <c r="N67" s="402">
        <f>N64*365.2425/7</f>
        <v>20168.690850000003</v>
      </c>
      <c r="O67" s="401">
        <f>O64*365.2425/7</f>
        <v>26302.132611940302</v>
      </c>
      <c r="P67" s="228"/>
      <c r="Q67" s="379"/>
      <c r="R67" s="539"/>
      <c r="S67" s="379"/>
      <c r="T67" s="228"/>
      <c r="U67" s="450">
        <f t="shared" si="234"/>
        <v>115000</v>
      </c>
      <c r="V67" s="712">
        <f t="shared" si="235"/>
        <v>8542.4288499999966</v>
      </c>
      <c r="W67" s="697">
        <f t="shared" si="236"/>
        <v>3620</v>
      </c>
      <c r="X67" s="697">
        <f t="shared" si="237"/>
        <v>5120</v>
      </c>
      <c r="Y67" s="698">
        <f t="shared" si="238"/>
        <v>4720</v>
      </c>
      <c r="Z67" s="629">
        <f t="shared" si="239"/>
        <v>570</v>
      </c>
      <c r="AA67" s="439">
        <f t="shared" si="240"/>
        <v>1042.5</v>
      </c>
      <c r="AB67" s="713">
        <f t="shared" si="241"/>
        <v>1042.5</v>
      </c>
      <c r="AC67" s="630">
        <f t="shared" si="145"/>
        <v>1870</v>
      </c>
      <c r="AD67" s="459">
        <f t="shared" si="146"/>
        <v>1870</v>
      </c>
      <c r="AE67" s="228"/>
      <c r="AF67" s="379"/>
      <c r="AG67" s="228"/>
      <c r="AH67" s="715">
        <f t="shared" si="147"/>
        <v>9.9180643794264451</v>
      </c>
      <c r="AI67" s="716">
        <f t="shared" si="209"/>
        <v>4.2029490305352377</v>
      </c>
      <c r="AJ67" s="716">
        <f t="shared" si="148"/>
        <v>5.944502496226634</v>
      </c>
      <c r="AK67" s="454">
        <f t="shared" si="210"/>
        <v>5.4800882387089285</v>
      </c>
      <c r="AL67" s="632">
        <f t="shared" si="211"/>
        <v>0.66179031696273072</v>
      </c>
      <c r="AM67" s="457">
        <f t="shared" si="212"/>
        <v>1.2103796586555207</v>
      </c>
      <c r="AN67" s="717">
        <f t="shared" si="149"/>
        <v>1.2103796586555207</v>
      </c>
      <c r="AO67" s="633">
        <f t="shared" si="150"/>
        <v>2.1711366538952745</v>
      </c>
      <c r="AP67" s="634">
        <f t="shared" si="151"/>
        <v>2.1711366538952745</v>
      </c>
      <c r="AQ67" s="228"/>
      <c r="AR67" s="379"/>
      <c r="AS67" s="228"/>
      <c r="AT67" s="450">
        <f t="shared" si="213"/>
        <v>115000</v>
      </c>
      <c r="AU67" s="718">
        <f t="shared" si="152"/>
        <v>163.7186306358104</v>
      </c>
      <c r="AV67" s="719">
        <f t="shared" si="214"/>
        <v>69.378563557088782</v>
      </c>
      <c r="AW67" s="720">
        <f t="shared" si="215"/>
        <v>98.12658713046811</v>
      </c>
      <c r="AX67" s="721">
        <f t="shared" si="216"/>
        <v>90.460447510900295</v>
      </c>
      <c r="AY67" s="632">
        <f t="shared" si="217"/>
        <v>10.924248957884146</v>
      </c>
      <c r="AZ67" s="457">
        <f t="shared" si="218"/>
        <v>19.979876383498635</v>
      </c>
      <c r="BA67" s="717">
        <f t="shared" si="219"/>
        <v>19.979876383498635</v>
      </c>
      <c r="BB67" s="458">
        <f t="shared" si="153"/>
        <v>35.839202721479566</v>
      </c>
      <c r="BC67" s="459">
        <f t="shared" si="154"/>
        <v>35.839202721479566</v>
      </c>
      <c r="BD67" s="228"/>
      <c r="BE67" s="379"/>
      <c r="BF67" s="539"/>
      <c r="BG67" s="379"/>
      <c r="BH67" s="379"/>
      <c r="BI67" s="460"/>
      <c r="BJ67" s="464">
        <f t="shared" si="242"/>
        <v>115000</v>
      </c>
      <c r="BK67" s="465">
        <f t="shared" si="155"/>
        <v>28870</v>
      </c>
      <c r="BL67" s="637">
        <f t="shared" si="156"/>
        <v>86130</v>
      </c>
      <c r="BM67" s="219"/>
      <c r="BN67" s="219"/>
      <c r="BO67" s="464">
        <f t="shared" si="220"/>
        <v>115000</v>
      </c>
      <c r="BP67" s="465">
        <f t="shared" si="157"/>
        <v>24150</v>
      </c>
      <c r="BQ67" s="637">
        <f t="shared" si="221"/>
        <v>90850</v>
      </c>
      <c r="BR67" s="707">
        <f t="shared" si="158"/>
        <v>4720</v>
      </c>
      <c r="BS67" s="298"/>
      <c r="BT67" s="379"/>
      <c r="BU67" s="298"/>
      <c r="BV67" s="464">
        <f t="shared" si="243"/>
        <v>115000</v>
      </c>
      <c r="BW67" s="464">
        <f t="shared" si="244"/>
        <v>17622.42885</v>
      </c>
      <c r="BX67" s="637">
        <f t="shared" si="159"/>
        <v>103752.42885</v>
      </c>
      <c r="BY67" s="707">
        <f t="shared" si="160"/>
        <v>17622.428849999997</v>
      </c>
      <c r="BZ67" s="298"/>
      <c r="CA67" s="379"/>
      <c r="CB67" s="219"/>
      <c r="CC67" s="464">
        <f t="shared" si="131"/>
        <v>26302.132611940302</v>
      </c>
      <c r="CD67" s="464">
        <f t="shared" si="161"/>
        <v>141302.13261194029</v>
      </c>
      <c r="CE67" s="465">
        <f t="shared" si="162"/>
        <v>46629.703761940298</v>
      </c>
      <c r="CF67" s="637">
        <f t="shared" si="245"/>
        <v>94672.428849999997</v>
      </c>
      <c r="CG67" s="707">
        <f t="shared" si="163"/>
        <v>8542.4288499999966</v>
      </c>
      <c r="CH67" s="298"/>
      <c r="CI67" s="465">
        <f t="shared" si="164"/>
        <v>37950</v>
      </c>
      <c r="CJ67" s="464">
        <f t="shared" si="246"/>
        <v>77050</v>
      </c>
      <c r="CK67" s="637">
        <f t="shared" si="247"/>
        <v>17622.42885</v>
      </c>
      <c r="CL67" s="637">
        <f t="shared" si="222"/>
        <v>94672.428849999997</v>
      </c>
      <c r="CM67" s="707">
        <f t="shared" si="165"/>
        <v>8542.4288499999966</v>
      </c>
      <c r="CN67" s="298"/>
      <c r="CO67" s="379"/>
      <c r="CP67" s="539"/>
      <c r="CQ67" s="379"/>
      <c r="CR67" s="26"/>
      <c r="CS67" s="519">
        <f t="shared" si="223"/>
        <v>115000</v>
      </c>
      <c r="CT67" s="520">
        <f t="shared" si="255"/>
        <v>25250</v>
      </c>
      <c r="CU67" s="521">
        <f t="shared" si="166"/>
        <v>89750</v>
      </c>
      <c r="CV67" s="522">
        <f t="shared" si="167"/>
        <v>3620</v>
      </c>
      <c r="CW67" s="26"/>
      <c r="CX67" s="519">
        <f t="shared" si="224"/>
        <v>115000</v>
      </c>
      <c r="CY67" s="520">
        <f t="shared" si="256"/>
        <v>40250</v>
      </c>
      <c r="CZ67" s="521">
        <f t="shared" si="168"/>
        <v>74750</v>
      </c>
      <c r="DA67" s="522">
        <f t="shared" si="169"/>
        <v>-11380</v>
      </c>
      <c r="DB67" s="521">
        <f t="shared" si="225"/>
        <v>16500</v>
      </c>
      <c r="DC67" s="521">
        <f t="shared" si="170"/>
        <v>91250</v>
      </c>
      <c r="DD67" s="522">
        <f t="shared" si="248"/>
        <v>5120</v>
      </c>
      <c r="DE67" s="533">
        <f t="shared" si="226"/>
        <v>98.12658713046811</v>
      </c>
      <c r="DF67" s="26"/>
      <c r="DG67" s="379"/>
      <c r="DH67" s="480"/>
      <c r="DI67" s="519">
        <f t="shared" si="227"/>
        <v>115000</v>
      </c>
      <c r="DJ67" s="520">
        <f t="shared" si="257"/>
        <v>24150</v>
      </c>
      <c r="DK67" s="529">
        <f t="shared" si="171"/>
        <v>90850</v>
      </c>
      <c r="DL67" s="522">
        <f t="shared" si="172"/>
        <v>4720</v>
      </c>
      <c r="DM67" s="531">
        <f t="shared" si="173"/>
        <v>90.460447510900295</v>
      </c>
      <c r="DN67" s="480"/>
      <c r="DO67" s="379"/>
      <c r="DP67" s="484"/>
      <c r="DQ67" s="519">
        <f t="shared" si="228"/>
        <v>115000</v>
      </c>
      <c r="DR67" s="708">
        <f t="shared" si="174"/>
        <v>28300</v>
      </c>
      <c r="DS67" s="529">
        <f t="shared" si="175"/>
        <v>86700</v>
      </c>
      <c r="DT67" s="522">
        <f t="shared" si="176"/>
        <v>570</v>
      </c>
      <c r="DU67" s="531">
        <f t="shared" si="177"/>
        <v>10.924248957884146</v>
      </c>
      <c r="DV67" s="484"/>
      <c r="DW67" s="379"/>
      <c r="DX67" s="486"/>
      <c r="DY67" s="464">
        <f t="shared" si="249"/>
        <v>115000</v>
      </c>
      <c r="DZ67" s="708">
        <f t="shared" si="178"/>
        <v>27827.5</v>
      </c>
      <c r="EA67" s="529">
        <f t="shared" si="250"/>
        <v>87172.5</v>
      </c>
      <c r="EB67" s="530">
        <f t="shared" si="251"/>
        <v>1042.5</v>
      </c>
      <c r="EC67" s="533">
        <f t="shared" si="252"/>
        <v>39.959752766997269</v>
      </c>
      <c r="ED67" s="464">
        <f t="shared" si="229"/>
        <v>0</v>
      </c>
      <c r="EE67" s="524">
        <f t="shared" si="179"/>
        <v>1042.5</v>
      </c>
      <c r="EF67" s="531">
        <f t="shared" si="253"/>
        <v>39.959752766997269</v>
      </c>
      <c r="EG67" s="531">
        <f t="shared" si="254"/>
        <v>19.979876383498635</v>
      </c>
      <c r="EH67" s="486"/>
      <c r="EI67" s="379"/>
      <c r="EJ67" s="686"/>
      <c r="EK67" s="519">
        <f t="shared" si="230"/>
        <v>115000</v>
      </c>
      <c r="EL67" s="708">
        <f t="shared" si="181"/>
        <v>24850</v>
      </c>
      <c r="EM67" s="529">
        <f t="shared" si="182"/>
        <v>90150</v>
      </c>
      <c r="EN67" s="522">
        <f t="shared" si="183"/>
        <v>4020</v>
      </c>
      <c r="EO67" s="531">
        <f t="shared" si="184"/>
        <v>77.044703176656597</v>
      </c>
      <c r="EP67" s="641">
        <f t="shared" si="185"/>
        <v>0</v>
      </c>
      <c r="EQ67" s="530">
        <f t="shared" si="186"/>
        <v>4020</v>
      </c>
      <c r="ER67" s="532">
        <f t="shared" si="187"/>
        <v>77.044703176656597</v>
      </c>
      <c r="ES67" s="686"/>
      <c r="ET67" s="379"/>
      <c r="EU67" s="686"/>
      <c r="EV67" s="519">
        <f t="shared" si="231"/>
        <v>115000</v>
      </c>
      <c r="EW67" s="708">
        <f t="shared" si="188"/>
        <v>28350</v>
      </c>
      <c r="EX67" s="529">
        <f t="shared" si="189"/>
        <v>86650</v>
      </c>
      <c r="EY67" s="530">
        <f t="shared" si="190"/>
        <v>520</v>
      </c>
      <c r="EZ67" s="531">
        <f t="shared" si="191"/>
        <v>9.9659815054381671</v>
      </c>
      <c r="FA67" s="641">
        <f t="shared" si="192"/>
        <v>0</v>
      </c>
      <c r="FB67" s="530">
        <f t="shared" si="193"/>
        <v>520</v>
      </c>
      <c r="FC67" s="532">
        <f t="shared" si="194"/>
        <v>9.9659815054381671</v>
      </c>
      <c r="FD67" s="686"/>
      <c r="FE67" s="379"/>
      <c r="FF67" s="686"/>
      <c r="FG67" s="519">
        <f t="shared" si="232"/>
        <v>115000</v>
      </c>
      <c r="FH67" s="708">
        <f t="shared" si="195"/>
        <v>27000</v>
      </c>
      <c r="FI67" s="529">
        <f t="shared" si="196"/>
        <v>88000</v>
      </c>
      <c r="FJ67" s="530">
        <f t="shared" si="197"/>
        <v>1870</v>
      </c>
      <c r="FK67" s="531">
        <f t="shared" si="198"/>
        <v>35.839202721479566</v>
      </c>
      <c r="FL67" s="641">
        <f t="shared" si="199"/>
        <v>0</v>
      </c>
      <c r="FM67" s="530">
        <f t="shared" si="200"/>
        <v>1870</v>
      </c>
      <c r="FN67" s="532">
        <f t="shared" si="201"/>
        <v>35.839202721479566</v>
      </c>
      <c r="FO67" s="686"/>
      <c r="FP67" s="379"/>
      <c r="FQ67" s="686"/>
      <c r="FR67" s="519">
        <f t="shared" si="233"/>
        <v>115000</v>
      </c>
      <c r="FS67" s="708">
        <f t="shared" si="202"/>
        <v>27000</v>
      </c>
      <c r="FT67" s="529">
        <f t="shared" si="203"/>
        <v>88000</v>
      </c>
      <c r="FU67" s="530">
        <f t="shared" si="204"/>
        <v>1870</v>
      </c>
      <c r="FV67" s="531">
        <f t="shared" si="205"/>
        <v>35.839202721479566</v>
      </c>
      <c r="FW67" s="641">
        <f t="shared" si="206"/>
        <v>0</v>
      </c>
      <c r="FX67" s="530">
        <f t="shared" si="207"/>
        <v>1870</v>
      </c>
      <c r="FY67" s="532">
        <f t="shared" si="208"/>
        <v>35.839202721479566</v>
      </c>
      <c r="FZ67" s="686"/>
      <c r="GA67" s="379"/>
      <c r="GB67" s="379"/>
      <c r="GC67" s="379"/>
      <c r="GD67" s="379"/>
      <c r="GE67" s="379"/>
      <c r="GF67" s="379"/>
      <c r="GG67" s="379"/>
    </row>
    <row r="68" spans="1:189" s="1" customFormat="1" x14ac:dyDescent="0.25">
      <c r="A68" s="379"/>
      <c r="B68" s="379"/>
      <c r="C68" s="379"/>
      <c r="D68" s="379"/>
      <c r="E68" s="379"/>
      <c r="F68" s="379"/>
      <c r="G68" s="379"/>
      <c r="H68" s="379"/>
      <c r="I68" s="539"/>
      <c r="J68" s="379"/>
      <c r="K68" s="228"/>
      <c r="L68" s="228" t="s">
        <v>42</v>
      </c>
      <c r="M68" s="228"/>
      <c r="N68" s="228"/>
      <c r="O68" s="228"/>
      <c r="P68" s="228"/>
      <c r="Q68" s="379"/>
      <c r="R68" s="539"/>
      <c r="S68" s="379"/>
      <c r="T68" s="228"/>
      <c r="U68" s="450">
        <f t="shared" si="234"/>
        <v>120000</v>
      </c>
      <c r="V68" s="712">
        <f t="shared" si="235"/>
        <v>8542.4288499999966</v>
      </c>
      <c r="W68" s="697">
        <f t="shared" si="236"/>
        <v>3520</v>
      </c>
      <c r="X68" s="697">
        <f t="shared" si="237"/>
        <v>5020</v>
      </c>
      <c r="Y68" s="698">
        <f t="shared" si="238"/>
        <v>4420</v>
      </c>
      <c r="Z68" s="629">
        <f t="shared" si="239"/>
        <v>470</v>
      </c>
      <c r="AA68" s="439">
        <f t="shared" si="240"/>
        <v>1042.5</v>
      </c>
      <c r="AB68" s="713">
        <f t="shared" si="241"/>
        <v>1042.5</v>
      </c>
      <c r="AC68" s="630">
        <f t="shared" si="145"/>
        <v>2020</v>
      </c>
      <c r="AD68" s="459">
        <f t="shared" si="146"/>
        <v>2020</v>
      </c>
      <c r="AE68" s="228"/>
      <c r="AF68" s="379"/>
      <c r="AG68" s="228"/>
      <c r="AH68" s="715">
        <f t="shared" si="147"/>
        <v>9.5467465914170724</v>
      </c>
      <c r="AI68" s="716">
        <f t="shared" si="209"/>
        <v>3.9338399642378183</v>
      </c>
      <c r="AJ68" s="716">
        <f t="shared" si="148"/>
        <v>5.6101922217255256</v>
      </c>
      <c r="AK68" s="454">
        <f t="shared" si="210"/>
        <v>4.9396513187304425</v>
      </c>
      <c r="AL68" s="632">
        <f t="shared" si="211"/>
        <v>0.52525704067948142</v>
      </c>
      <c r="AM68" s="457">
        <f t="shared" si="212"/>
        <v>1.1650648189539561</v>
      </c>
      <c r="AN68" s="717">
        <f t="shared" si="149"/>
        <v>1.1650648189539561</v>
      </c>
      <c r="AO68" s="633">
        <f t="shared" si="150"/>
        <v>2.2574877067501116</v>
      </c>
      <c r="AP68" s="634">
        <f t="shared" si="151"/>
        <v>2.2574877067501116</v>
      </c>
      <c r="AQ68" s="228"/>
      <c r="AR68" s="379"/>
      <c r="AS68" s="228"/>
      <c r="AT68" s="450">
        <f t="shared" si="213"/>
        <v>120000</v>
      </c>
      <c r="AU68" s="718">
        <f t="shared" si="152"/>
        <v>163.7186306358104</v>
      </c>
      <c r="AV68" s="719">
        <f t="shared" si="214"/>
        <v>67.462028652196821</v>
      </c>
      <c r="AW68" s="720">
        <f t="shared" si="215"/>
        <v>96.210052225576163</v>
      </c>
      <c r="AX68" s="721">
        <f t="shared" si="216"/>
        <v>84.710842796224426</v>
      </c>
      <c r="AY68" s="632">
        <f t="shared" si="217"/>
        <v>9.0077140529921902</v>
      </c>
      <c r="AZ68" s="457">
        <f t="shared" si="218"/>
        <v>19.979876383498635</v>
      </c>
      <c r="BA68" s="717">
        <f t="shared" si="219"/>
        <v>19.979876383498635</v>
      </c>
      <c r="BB68" s="458">
        <f t="shared" si="153"/>
        <v>38.7140050788175</v>
      </c>
      <c r="BC68" s="459">
        <f t="shared" si="154"/>
        <v>38.7140050788175</v>
      </c>
      <c r="BD68" s="228"/>
      <c r="BE68" s="379"/>
      <c r="BF68" s="539"/>
      <c r="BG68" s="379"/>
      <c r="BH68" s="379"/>
      <c r="BI68" s="460"/>
      <c r="BJ68" s="464">
        <f t="shared" si="242"/>
        <v>120000</v>
      </c>
      <c r="BK68" s="465">
        <f t="shared" si="155"/>
        <v>30520</v>
      </c>
      <c r="BL68" s="637">
        <f t="shared" si="156"/>
        <v>89480</v>
      </c>
      <c r="BM68" s="219"/>
      <c r="BN68" s="219"/>
      <c r="BO68" s="464">
        <f t="shared" si="220"/>
        <v>120000</v>
      </c>
      <c r="BP68" s="465">
        <f t="shared" si="157"/>
        <v>26100</v>
      </c>
      <c r="BQ68" s="637">
        <f t="shared" si="221"/>
        <v>93900</v>
      </c>
      <c r="BR68" s="707">
        <f t="shared" si="158"/>
        <v>4420</v>
      </c>
      <c r="BS68" s="298"/>
      <c r="BT68" s="379"/>
      <c r="BU68" s="298"/>
      <c r="BV68" s="464">
        <f t="shared" si="243"/>
        <v>120000</v>
      </c>
      <c r="BW68" s="464">
        <f t="shared" si="244"/>
        <v>17622.42885</v>
      </c>
      <c r="BX68" s="637">
        <f t="shared" si="159"/>
        <v>107102.42885</v>
      </c>
      <c r="BY68" s="707">
        <f t="shared" si="160"/>
        <v>17622.428849999997</v>
      </c>
      <c r="BZ68" s="298"/>
      <c r="CA68" s="379"/>
      <c r="CB68" s="219"/>
      <c r="CC68" s="464">
        <f t="shared" si="131"/>
        <v>26302.132611940302</v>
      </c>
      <c r="CD68" s="464">
        <f t="shared" si="161"/>
        <v>146302.13261194029</v>
      </c>
      <c r="CE68" s="465">
        <f t="shared" si="162"/>
        <v>48279.703761940298</v>
      </c>
      <c r="CF68" s="637">
        <f t="shared" si="245"/>
        <v>98022.428849999997</v>
      </c>
      <c r="CG68" s="707">
        <f t="shared" si="163"/>
        <v>8542.4288499999966</v>
      </c>
      <c r="CH68" s="298"/>
      <c r="CI68" s="465">
        <f t="shared" si="164"/>
        <v>39600</v>
      </c>
      <c r="CJ68" s="464">
        <f t="shared" si="246"/>
        <v>80400</v>
      </c>
      <c r="CK68" s="637">
        <f t="shared" si="247"/>
        <v>17622.42885</v>
      </c>
      <c r="CL68" s="637">
        <f t="shared" si="222"/>
        <v>98022.428849999997</v>
      </c>
      <c r="CM68" s="707">
        <f t="shared" si="165"/>
        <v>8542.4288499999966</v>
      </c>
      <c r="CN68" s="298"/>
      <c r="CO68" s="379"/>
      <c r="CP68" s="539"/>
      <c r="CQ68" s="379"/>
      <c r="CR68" s="26"/>
      <c r="CS68" s="519">
        <f t="shared" si="223"/>
        <v>120000</v>
      </c>
      <c r="CT68" s="520">
        <f t="shared" si="255"/>
        <v>27000</v>
      </c>
      <c r="CU68" s="521">
        <f t="shared" si="166"/>
        <v>93000</v>
      </c>
      <c r="CV68" s="522">
        <f t="shared" si="167"/>
        <v>3520</v>
      </c>
      <c r="CW68" s="26"/>
      <c r="CX68" s="519">
        <f t="shared" si="224"/>
        <v>120000</v>
      </c>
      <c r="CY68" s="520">
        <f t="shared" si="256"/>
        <v>42000</v>
      </c>
      <c r="CZ68" s="521">
        <f t="shared" si="168"/>
        <v>78000</v>
      </c>
      <c r="DA68" s="522">
        <f t="shared" si="169"/>
        <v>-11480</v>
      </c>
      <c r="DB68" s="521">
        <f t="shared" si="225"/>
        <v>16500</v>
      </c>
      <c r="DC68" s="521">
        <f t="shared" si="170"/>
        <v>94500</v>
      </c>
      <c r="DD68" s="522">
        <f t="shared" si="248"/>
        <v>5020</v>
      </c>
      <c r="DE68" s="533">
        <f t="shared" si="226"/>
        <v>96.210052225576163</v>
      </c>
      <c r="DF68" s="26"/>
      <c r="DG68" s="379"/>
      <c r="DH68" s="480"/>
      <c r="DI68" s="519">
        <f t="shared" si="227"/>
        <v>120000</v>
      </c>
      <c r="DJ68" s="520">
        <f t="shared" si="257"/>
        <v>26100</v>
      </c>
      <c r="DK68" s="529">
        <f t="shared" si="171"/>
        <v>93900</v>
      </c>
      <c r="DL68" s="522">
        <f t="shared" si="172"/>
        <v>4420</v>
      </c>
      <c r="DM68" s="531">
        <f t="shared" si="173"/>
        <v>84.710842796224426</v>
      </c>
      <c r="DN68" s="480"/>
      <c r="DO68" s="379"/>
      <c r="DP68" s="484"/>
      <c r="DQ68" s="519">
        <f t="shared" si="228"/>
        <v>120000</v>
      </c>
      <c r="DR68" s="708">
        <f t="shared" si="174"/>
        <v>30050</v>
      </c>
      <c r="DS68" s="529">
        <f t="shared" si="175"/>
        <v>89950</v>
      </c>
      <c r="DT68" s="522">
        <f t="shared" si="176"/>
        <v>470</v>
      </c>
      <c r="DU68" s="531">
        <f t="shared" si="177"/>
        <v>9.0077140529921902</v>
      </c>
      <c r="DV68" s="484"/>
      <c r="DW68" s="379"/>
      <c r="DX68" s="486"/>
      <c r="DY68" s="464">
        <f t="shared" si="249"/>
        <v>120000</v>
      </c>
      <c r="DZ68" s="708">
        <f t="shared" si="178"/>
        <v>29477.5</v>
      </c>
      <c r="EA68" s="529">
        <f t="shared" si="250"/>
        <v>90522.5</v>
      </c>
      <c r="EB68" s="530">
        <f t="shared" si="251"/>
        <v>1042.5</v>
      </c>
      <c r="EC68" s="533">
        <f t="shared" si="252"/>
        <v>39.959752766997269</v>
      </c>
      <c r="ED68" s="464">
        <f t="shared" si="229"/>
        <v>0</v>
      </c>
      <c r="EE68" s="524">
        <f t="shared" si="179"/>
        <v>1042.5</v>
      </c>
      <c r="EF68" s="531">
        <f t="shared" si="253"/>
        <v>39.959752766997269</v>
      </c>
      <c r="EG68" s="531">
        <f t="shared" si="254"/>
        <v>19.979876383498635</v>
      </c>
      <c r="EH68" s="486"/>
      <c r="EI68" s="379"/>
      <c r="EJ68" s="686"/>
      <c r="EK68" s="519">
        <f t="shared" si="230"/>
        <v>120000</v>
      </c>
      <c r="EL68" s="708">
        <f t="shared" si="181"/>
        <v>26250</v>
      </c>
      <c r="EM68" s="529">
        <f t="shared" si="182"/>
        <v>93750</v>
      </c>
      <c r="EN68" s="522">
        <f t="shared" si="183"/>
        <v>4270</v>
      </c>
      <c r="EO68" s="531">
        <f t="shared" si="184"/>
        <v>81.836040438886485</v>
      </c>
      <c r="EP68" s="641">
        <f t="shared" si="185"/>
        <v>0</v>
      </c>
      <c r="EQ68" s="530">
        <f t="shared" si="186"/>
        <v>4270</v>
      </c>
      <c r="ER68" s="532">
        <f t="shared" si="187"/>
        <v>81.836040438886485</v>
      </c>
      <c r="ES68" s="686"/>
      <c r="ET68" s="379"/>
      <c r="EU68" s="686"/>
      <c r="EV68" s="519">
        <f t="shared" si="231"/>
        <v>120000</v>
      </c>
      <c r="EW68" s="708">
        <f t="shared" si="188"/>
        <v>30000</v>
      </c>
      <c r="EX68" s="529">
        <f t="shared" si="189"/>
        <v>90000</v>
      </c>
      <c r="EY68" s="530">
        <f t="shared" si="190"/>
        <v>520</v>
      </c>
      <c r="EZ68" s="531">
        <f t="shared" si="191"/>
        <v>9.9659815054381671</v>
      </c>
      <c r="FA68" s="641">
        <f t="shared" si="192"/>
        <v>0</v>
      </c>
      <c r="FB68" s="530">
        <f t="shared" si="193"/>
        <v>520</v>
      </c>
      <c r="FC68" s="532">
        <f t="shared" si="194"/>
        <v>9.9659815054381671</v>
      </c>
      <c r="FD68" s="686"/>
      <c r="FE68" s="379"/>
      <c r="FF68" s="686"/>
      <c r="FG68" s="519">
        <f t="shared" si="232"/>
        <v>120000</v>
      </c>
      <c r="FH68" s="708">
        <f t="shared" si="195"/>
        <v>28500</v>
      </c>
      <c r="FI68" s="529">
        <f t="shared" si="196"/>
        <v>91500</v>
      </c>
      <c r="FJ68" s="530">
        <f t="shared" si="197"/>
        <v>2020</v>
      </c>
      <c r="FK68" s="531">
        <f t="shared" si="198"/>
        <v>38.7140050788175</v>
      </c>
      <c r="FL68" s="641">
        <f t="shared" si="199"/>
        <v>0</v>
      </c>
      <c r="FM68" s="530">
        <f t="shared" si="200"/>
        <v>2020</v>
      </c>
      <c r="FN68" s="532">
        <f t="shared" si="201"/>
        <v>38.7140050788175</v>
      </c>
      <c r="FO68" s="686"/>
      <c r="FP68" s="379"/>
      <c r="FQ68" s="686"/>
      <c r="FR68" s="519">
        <f t="shared" si="233"/>
        <v>120000</v>
      </c>
      <c r="FS68" s="708">
        <f t="shared" si="202"/>
        <v>28500</v>
      </c>
      <c r="FT68" s="529">
        <f t="shared" si="203"/>
        <v>91500</v>
      </c>
      <c r="FU68" s="530">
        <f t="shared" si="204"/>
        <v>2020</v>
      </c>
      <c r="FV68" s="531">
        <f t="shared" si="205"/>
        <v>38.7140050788175</v>
      </c>
      <c r="FW68" s="641">
        <f t="shared" si="206"/>
        <v>0</v>
      </c>
      <c r="FX68" s="530">
        <f t="shared" si="207"/>
        <v>2020</v>
      </c>
      <c r="FY68" s="532">
        <f t="shared" si="208"/>
        <v>38.7140050788175</v>
      </c>
      <c r="FZ68" s="686"/>
      <c r="GA68" s="379"/>
      <c r="GB68" s="379"/>
      <c r="GC68" s="379"/>
      <c r="GD68" s="379"/>
      <c r="GE68" s="379"/>
      <c r="GF68" s="379"/>
      <c r="GG68" s="379"/>
    </row>
    <row r="69" spans="1:189" s="1" customFormat="1" x14ac:dyDescent="0.25">
      <c r="A69" s="379"/>
      <c r="B69" s="379"/>
      <c r="C69" s="379"/>
      <c r="D69" s="379"/>
      <c r="E69" s="379"/>
      <c r="F69" s="379"/>
      <c r="G69" s="379"/>
      <c r="H69" s="379"/>
      <c r="I69" s="539"/>
      <c r="J69" s="379"/>
      <c r="K69" s="379"/>
      <c r="L69" s="379"/>
      <c r="M69" s="379"/>
      <c r="N69" s="379"/>
      <c r="O69" s="379"/>
      <c r="P69" s="379"/>
      <c r="Q69" s="379"/>
      <c r="R69" s="539"/>
      <c r="S69" s="379"/>
      <c r="T69" s="228"/>
      <c r="U69" s="450">
        <f t="shared" si="234"/>
        <v>125000</v>
      </c>
      <c r="V69" s="712">
        <f t="shared" si="235"/>
        <v>8542.4288499999966</v>
      </c>
      <c r="W69" s="697">
        <f t="shared" si="236"/>
        <v>3420</v>
      </c>
      <c r="X69" s="697">
        <f t="shared" si="237"/>
        <v>4920</v>
      </c>
      <c r="Y69" s="698">
        <f t="shared" si="238"/>
        <v>4120</v>
      </c>
      <c r="Z69" s="629">
        <f t="shared" si="239"/>
        <v>170</v>
      </c>
      <c r="AA69" s="439">
        <f t="shared" si="240"/>
        <v>1042.5</v>
      </c>
      <c r="AB69" s="713">
        <f t="shared" si="241"/>
        <v>1042.5</v>
      </c>
      <c r="AC69" s="630">
        <f t="shared" si="145"/>
        <v>2170</v>
      </c>
      <c r="AD69" s="459">
        <f t="shared" si="146"/>
        <v>2170</v>
      </c>
      <c r="AE69" s="228"/>
      <c r="AF69" s="379"/>
      <c r="AG69" s="228"/>
      <c r="AH69" s="715">
        <f t="shared" si="147"/>
        <v>9.2022286437574028</v>
      </c>
      <c r="AI69" s="716">
        <f t="shared" si="209"/>
        <v>3.6841538295809544</v>
      </c>
      <c r="AJ69" s="716">
        <f t="shared" si="148"/>
        <v>5.3000107723796184</v>
      </c>
      <c r="AK69" s="454">
        <f t="shared" si="210"/>
        <v>4.4382204028869978</v>
      </c>
      <c r="AL69" s="632">
        <f t="shared" si="211"/>
        <v>0.18313045351718193</v>
      </c>
      <c r="AM69" s="457">
        <f t="shared" si="212"/>
        <v>1.1230205752450717</v>
      </c>
      <c r="AN69" s="717">
        <f t="shared" si="149"/>
        <v>1.1230205752450717</v>
      </c>
      <c r="AO69" s="633">
        <f t="shared" si="150"/>
        <v>2.3376063772487341</v>
      </c>
      <c r="AP69" s="634">
        <f t="shared" si="151"/>
        <v>2.3376063772487341</v>
      </c>
      <c r="AQ69" s="228"/>
      <c r="AR69" s="379"/>
      <c r="AS69" s="228"/>
      <c r="AT69" s="450">
        <f t="shared" si="213"/>
        <v>125000</v>
      </c>
      <c r="AU69" s="718">
        <f t="shared" si="152"/>
        <v>163.7186306358104</v>
      </c>
      <c r="AV69" s="719">
        <f t="shared" si="214"/>
        <v>65.545493747304874</v>
      </c>
      <c r="AW69" s="720">
        <f t="shared" si="215"/>
        <v>94.293517320684202</v>
      </c>
      <c r="AX69" s="721">
        <f t="shared" si="216"/>
        <v>78.961238081548558</v>
      </c>
      <c r="AY69" s="632">
        <f t="shared" si="217"/>
        <v>3.258109338316324</v>
      </c>
      <c r="AZ69" s="457">
        <f t="shared" si="218"/>
        <v>19.979876383498635</v>
      </c>
      <c r="BA69" s="717">
        <f t="shared" si="219"/>
        <v>19.979876383498635</v>
      </c>
      <c r="BB69" s="458">
        <f t="shared" si="153"/>
        <v>41.588807436155427</v>
      </c>
      <c r="BC69" s="459">
        <f t="shared" si="154"/>
        <v>41.588807436155427</v>
      </c>
      <c r="BD69" s="228"/>
      <c r="BE69" s="379"/>
      <c r="BF69" s="539"/>
      <c r="BG69" s="379"/>
      <c r="BH69" s="379"/>
      <c r="BI69" s="460"/>
      <c r="BJ69" s="464">
        <f t="shared" si="242"/>
        <v>125000</v>
      </c>
      <c r="BK69" s="465">
        <f t="shared" si="155"/>
        <v>32170</v>
      </c>
      <c r="BL69" s="637">
        <f t="shared" si="156"/>
        <v>92830</v>
      </c>
      <c r="BM69" s="219"/>
      <c r="BN69" s="219"/>
      <c r="BO69" s="464">
        <f t="shared" si="220"/>
        <v>125000</v>
      </c>
      <c r="BP69" s="465">
        <f t="shared" si="157"/>
        <v>28050</v>
      </c>
      <c r="BQ69" s="637">
        <f t="shared" si="221"/>
        <v>96950</v>
      </c>
      <c r="BR69" s="707">
        <f t="shared" si="158"/>
        <v>4120</v>
      </c>
      <c r="BS69" s="298"/>
      <c r="BT69" s="379"/>
      <c r="BU69" s="298"/>
      <c r="BV69" s="464">
        <f t="shared" si="243"/>
        <v>125000</v>
      </c>
      <c r="BW69" s="464">
        <f t="shared" si="244"/>
        <v>17622.42885</v>
      </c>
      <c r="BX69" s="637">
        <f t="shared" si="159"/>
        <v>110452.42885</v>
      </c>
      <c r="BY69" s="707">
        <f t="shared" si="160"/>
        <v>17622.428849999997</v>
      </c>
      <c r="BZ69" s="298"/>
      <c r="CA69" s="379"/>
      <c r="CB69" s="219"/>
      <c r="CC69" s="464">
        <f t="shared" si="131"/>
        <v>26302.132611940302</v>
      </c>
      <c r="CD69" s="464">
        <f t="shared" si="161"/>
        <v>151302.13261194029</v>
      </c>
      <c r="CE69" s="465">
        <f t="shared" si="162"/>
        <v>49929.703761940298</v>
      </c>
      <c r="CF69" s="637">
        <f t="shared" si="245"/>
        <v>101372.42885</v>
      </c>
      <c r="CG69" s="707">
        <f t="shared" si="163"/>
        <v>8542.4288499999966</v>
      </c>
      <c r="CH69" s="298"/>
      <c r="CI69" s="465">
        <f t="shared" si="164"/>
        <v>41250</v>
      </c>
      <c r="CJ69" s="464">
        <f t="shared" si="246"/>
        <v>83750</v>
      </c>
      <c r="CK69" s="637">
        <f t="shared" si="247"/>
        <v>17622.42885</v>
      </c>
      <c r="CL69" s="637">
        <f t="shared" si="222"/>
        <v>101372.42885</v>
      </c>
      <c r="CM69" s="707">
        <f t="shared" si="165"/>
        <v>8542.4288499999966</v>
      </c>
      <c r="CN69" s="298"/>
      <c r="CO69" s="379"/>
      <c r="CP69" s="539"/>
      <c r="CQ69" s="379"/>
      <c r="CR69" s="26"/>
      <c r="CS69" s="519">
        <f t="shared" si="223"/>
        <v>125000</v>
      </c>
      <c r="CT69" s="520">
        <f t="shared" si="255"/>
        <v>28750</v>
      </c>
      <c r="CU69" s="521">
        <f t="shared" si="166"/>
        <v>96250</v>
      </c>
      <c r="CV69" s="522">
        <f t="shared" si="167"/>
        <v>3420</v>
      </c>
      <c r="CW69" s="26"/>
      <c r="CX69" s="519">
        <f t="shared" si="224"/>
        <v>125000</v>
      </c>
      <c r="CY69" s="520">
        <f t="shared" si="256"/>
        <v>43750</v>
      </c>
      <c r="CZ69" s="521">
        <f t="shared" si="168"/>
        <v>81250</v>
      </c>
      <c r="DA69" s="522">
        <f t="shared" si="169"/>
        <v>-11580</v>
      </c>
      <c r="DB69" s="521">
        <f t="shared" si="225"/>
        <v>16500</v>
      </c>
      <c r="DC69" s="521">
        <f t="shared" si="170"/>
        <v>97750</v>
      </c>
      <c r="DD69" s="522">
        <f t="shared" si="248"/>
        <v>4920</v>
      </c>
      <c r="DE69" s="533">
        <f t="shared" si="226"/>
        <v>94.293517320684202</v>
      </c>
      <c r="DF69" s="26"/>
      <c r="DG69" s="379"/>
      <c r="DH69" s="480"/>
      <c r="DI69" s="519">
        <f t="shared" si="227"/>
        <v>125000</v>
      </c>
      <c r="DJ69" s="520">
        <f t="shared" si="257"/>
        <v>28050</v>
      </c>
      <c r="DK69" s="529">
        <f t="shared" si="171"/>
        <v>96950</v>
      </c>
      <c r="DL69" s="522">
        <f t="shared" si="172"/>
        <v>4120</v>
      </c>
      <c r="DM69" s="531">
        <f t="shared" si="173"/>
        <v>78.961238081548558</v>
      </c>
      <c r="DN69" s="480"/>
      <c r="DO69" s="379"/>
      <c r="DP69" s="484"/>
      <c r="DQ69" s="519">
        <f t="shared" si="228"/>
        <v>125000</v>
      </c>
      <c r="DR69" s="708">
        <f t="shared" si="174"/>
        <v>32000</v>
      </c>
      <c r="DS69" s="529">
        <f t="shared" si="175"/>
        <v>93000</v>
      </c>
      <c r="DT69" s="522">
        <f t="shared" si="176"/>
        <v>170</v>
      </c>
      <c r="DU69" s="531">
        <f t="shared" si="177"/>
        <v>3.258109338316324</v>
      </c>
      <c r="DV69" s="484"/>
      <c r="DW69" s="379"/>
      <c r="DX69" s="486"/>
      <c r="DY69" s="464">
        <f t="shared" si="249"/>
        <v>125000</v>
      </c>
      <c r="DZ69" s="708">
        <f t="shared" si="178"/>
        <v>31127.5</v>
      </c>
      <c r="EA69" s="529">
        <f t="shared" si="250"/>
        <v>93872.5</v>
      </c>
      <c r="EB69" s="530">
        <f t="shared" si="251"/>
        <v>1042.5</v>
      </c>
      <c r="EC69" s="533">
        <f t="shared" si="252"/>
        <v>39.959752766997269</v>
      </c>
      <c r="ED69" s="464">
        <f t="shared" si="229"/>
        <v>0</v>
      </c>
      <c r="EE69" s="524">
        <f t="shared" si="179"/>
        <v>1042.5</v>
      </c>
      <c r="EF69" s="531">
        <f t="shared" si="253"/>
        <v>39.959752766997269</v>
      </c>
      <c r="EG69" s="531">
        <f t="shared" si="254"/>
        <v>19.979876383498635</v>
      </c>
      <c r="EH69" s="486"/>
      <c r="EI69" s="379"/>
      <c r="EJ69" s="686"/>
      <c r="EK69" s="519">
        <f t="shared" si="230"/>
        <v>125000</v>
      </c>
      <c r="EL69" s="708">
        <f t="shared" si="181"/>
        <v>27650</v>
      </c>
      <c r="EM69" s="529">
        <f t="shared" si="182"/>
        <v>97350</v>
      </c>
      <c r="EN69" s="522">
        <f t="shared" si="183"/>
        <v>4520</v>
      </c>
      <c r="EO69" s="531">
        <f t="shared" si="184"/>
        <v>86.627377701116373</v>
      </c>
      <c r="EP69" s="641">
        <f t="shared" si="185"/>
        <v>0</v>
      </c>
      <c r="EQ69" s="530">
        <f t="shared" si="186"/>
        <v>4520</v>
      </c>
      <c r="ER69" s="532">
        <f t="shared" si="187"/>
        <v>86.627377701116373</v>
      </c>
      <c r="ES69" s="686"/>
      <c r="ET69" s="379"/>
      <c r="EU69" s="686"/>
      <c r="EV69" s="519">
        <f t="shared" si="231"/>
        <v>125000</v>
      </c>
      <c r="EW69" s="708">
        <f t="shared" si="188"/>
        <v>31650</v>
      </c>
      <c r="EX69" s="529">
        <f t="shared" si="189"/>
        <v>93350</v>
      </c>
      <c r="EY69" s="530">
        <f t="shared" si="190"/>
        <v>520</v>
      </c>
      <c r="EZ69" s="531">
        <f t="shared" si="191"/>
        <v>9.9659815054381671</v>
      </c>
      <c r="FA69" s="641">
        <f t="shared" si="192"/>
        <v>0</v>
      </c>
      <c r="FB69" s="530">
        <f t="shared" si="193"/>
        <v>520</v>
      </c>
      <c r="FC69" s="532">
        <f t="shared" si="194"/>
        <v>9.9659815054381671</v>
      </c>
      <c r="FD69" s="686"/>
      <c r="FE69" s="379"/>
      <c r="FF69" s="686"/>
      <c r="FG69" s="519">
        <f t="shared" si="232"/>
        <v>125000</v>
      </c>
      <c r="FH69" s="708">
        <f t="shared" si="195"/>
        <v>30000</v>
      </c>
      <c r="FI69" s="529">
        <f t="shared" si="196"/>
        <v>95000</v>
      </c>
      <c r="FJ69" s="530">
        <f t="shared" si="197"/>
        <v>2170</v>
      </c>
      <c r="FK69" s="531">
        <f t="shared" si="198"/>
        <v>41.588807436155427</v>
      </c>
      <c r="FL69" s="641">
        <f t="shared" si="199"/>
        <v>0</v>
      </c>
      <c r="FM69" s="530">
        <f t="shared" si="200"/>
        <v>2170</v>
      </c>
      <c r="FN69" s="532">
        <f t="shared" si="201"/>
        <v>41.588807436155427</v>
      </c>
      <c r="FO69" s="686"/>
      <c r="FP69" s="379"/>
      <c r="FQ69" s="686"/>
      <c r="FR69" s="519">
        <f t="shared" si="233"/>
        <v>125000</v>
      </c>
      <c r="FS69" s="708">
        <f t="shared" si="202"/>
        <v>30000</v>
      </c>
      <c r="FT69" s="529">
        <f t="shared" si="203"/>
        <v>95000</v>
      </c>
      <c r="FU69" s="530">
        <f t="shared" si="204"/>
        <v>2170</v>
      </c>
      <c r="FV69" s="531">
        <f t="shared" si="205"/>
        <v>41.588807436155427</v>
      </c>
      <c r="FW69" s="641">
        <f t="shared" si="206"/>
        <v>0</v>
      </c>
      <c r="FX69" s="530">
        <f t="shared" si="207"/>
        <v>2170</v>
      </c>
      <c r="FY69" s="532">
        <f t="shared" si="208"/>
        <v>41.588807436155427</v>
      </c>
      <c r="FZ69" s="686"/>
      <c r="GA69" s="379"/>
      <c r="GB69" s="379"/>
      <c r="GC69" s="379"/>
      <c r="GD69" s="379"/>
      <c r="GE69" s="379"/>
      <c r="GF69" s="379"/>
      <c r="GG69" s="379"/>
    </row>
    <row r="70" spans="1:189" s="1" customFormat="1" x14ac:dyDescent="0.25">
      <c r="A70" s="379"/>
      <c r="B70" s="379"/>
      <c r="C70" s="379"/>
      <c r="D70" s="379"/>
      <c r="E70" s="379"/>
      <c r="F70" s="379"/>
      <c r="G70" s="379"/>
      <c r="H70" s="379"/>
      <c r="I70" s="539"/>
      <c r="J70" s="379"/>
      <c r="K70" s="379"/>
      <c r="L70" s="379"/>
      <c r="M70" s="379"/>
      <c r="N70" s="379"/>
      <c r="O70" s="379"/>
      <c r="P70" s="379"/>
      <c r="Q70" s="379"/>
      <c r="R70" s="539"/>
      <c r="S70" s="379"/>
      <c r="T70" s="228"/>
      <c r="U70" s="450">
        <f t="shared" si="234"/>
        <v>130000</v>
      </c>
      <c r="V70" s="712">
        <f t="shared" si="235"/>
        <v>8542.4288499999966</v>
      </c>
      <c r="W70" s="697">
        <f t="shared" si="236"/>
        <v>3320</v>
      </c>
      <c r="X70" s="697">
        <f t="shared" si="237"/>
        <v>4820</v>
      </c>
      <c r="Y70" s="698">
        <f t="shared" si="238"/>
        <v>3820</v>
      </c>
      <c r="Z70" s="642">
        <f t="shared" si="239"/>
        <v>-130</v>
      </c>
      <c r="AA70" s="439">
        <f t="shared" si="240"/>
        <v>1042.5</v>
      </c>
      <c r="AB70" s="713">
        <f t="shared" si="241"/>
        <v>1042.5</v>
      </c>
      <c r="AC70" s="630">
        <f t="shared" si="145"/>
        <v>2320</v>
      </c>
      <c r="AD70" s="459">
        <f t="shared" si="146"/>
        <v>2320</v>
      </c>
      <c r="AE70" s="228"/>
      <c r="AF70" s="379"/>
      <c r="AG70" s="228"/>
      <c r="AH70" s="715">
        <f t="shared" si="147"/>
        <v>8.8817101788313551</v>
      </c>
      <c r="AI70" s="716">
        <f t="shared" si="209"/>
        <v>3.4518610937824912</v>
      </c>
      <c r="AJ70" s="716">
        <f t="shared" si="148"/>
        <v>5.0114368891661467</v>
      </c>
      <c r="AK70" s="454">
        <f t="shared" si="210"/>
        <v>3.9717196922437097</v>
      </c>
      <c r="AL70" s="643">
        <f t="shared" si="211"/>
        <v>-0.13516323559991683</v>
      </c>
      <c r="AM70" s="457">
        <f t="shared" si="212"/>
        <v>1.0839051777916406</v>
      </c>
      <c r="AN70" s="717">
        <f t="shared" si="149"/>
        <v>1.0839051777916406</v>
      </c>
      <c r="AO70" s="633">
        <f t="shared" si="150"/>
        <v>2.4121438968600541</v>
      </c>
      <c r="AP70" s="634">
        <f t="shared" si="151"/>
        <v>2.4121438968600541</v>
      </c>
      <c r="AQ70" s="228"/>
      <c r="AR70" s="379"/>
      <c r="AS70" s="228"/>
      <c r="AT70" s="450">
        <f t="shared" si="213"/>
        <v>130000</v>
      </c>
      <c r="AU70" s="718">
        <f t="shared" si="152"/>
        <v>163.7186306358104</v>
      </c>
      <c r="AV70" s="719">
        <f t="shared" si="214"/>
        <v>63.628958842412914</v>
      </c>
      <c r="AW70" s="720">
        <f t="shared" si="215"/>
        <v>92.376982415792241</v>
      </c>
      <c r="AX70" s="721">
        <f t="shared" si="216"/>
        <v>73.21163336687269</v>
      </c>
      <c r="AY70" s="643">
        <f>$DU70</f>
        <v>-2.4914953763595418</v>
      </c>
      <c r="AZ70" s="457">
        <f t="shared" si="218"/>
        <v>19.979876383498635</v>
      </c>
      <c r="BA70" s="717">
        <f t="shared" si="219"/>
        <v>19.979876383498635</v>
      </c>
      <c r="BB70" s="458">
        <f t="shared" si="153"/>
        <v>44.463609793493362</v>
      </c>
      <c r="BC70" s="459">
        <f t="shared" si="154"/>
        <v>44.463609793493362</v>
      </c>
      <c r="BD70" s="228"/>
      <c r="BE70" s="379"/>
      <c r="BF70" s="539"/>
      <c r="BG70" s="379"/>
      <c r="BH70" s="379"/>
      <c r="BI70" s="460"/>
      <c r="BJ70" s="464">
        <f t="shared" si="242"/>
        <v>130000</v>
      </c>
      <c r="BK70" s="465">
        <f t="shared" si="155"/>
        <v>33820</v>
      </c>
      <c r="BL70" s="637">
        <f t="shared" si="156"/>
        <v>96180</v>
      </c>
      <c r="BM70" s="219"/>
      <c r="BN70" s="219"/>
      <c r="BO70" s="464">
        <f t="shared" si="220"/>
        <v>130000</v>
      </c>
      <c r="BP70" s="465">
        <f t="shared" si="157"/>
        <v>30000</v>
      </c>
      <c r="BQ70" s="637">
        <f t="shared" si="221"/>
        <v>100000</v>
      </c>
      <c r="BR70" s="707">
        <f t="shared" si="158"/>
        <v>3820</v>
      </c>
      <c r="BS70" s="298"/>
      <c r="BT70" s="379"/>
      <c r="BU70" s="298"/>
      <c r="BV70" s="464">
        <f t="shared" si="243"/>
        <v>130000</v>
      </c>
      <c r="BW70" s="464">
        <f t="shared" si="244"/>
        <v>17622.42885</v>
      </c>
      <c r="BX70" s="637">
        <f t="shared" si="159"/>
        <v>113802.42885</v>
      </c>
      <c r="BY70" s="707">
        <f t="shared" si="160"/>
        <v>17622.428849999997</v>
      </c>
      <c r="BZ70" s="298"/>
      <c r="CA70" s="379"/>
      <c r="CB70" s="219"/>
      <c r="CC70" s="464">
        <f t="shared" si="131"/>
        <v>26302.132611940302</v>
      </c>
      <c r="CD70" s="464">
        <f t="shared" si="161"/>
        <v>156302.13261194029</v>
      </c>
      <c r="CE70" s="465">
        <f t="shared" si="162"/>
        <v>51579.703761940298</v>
      </c>
      <c r="CF70" s="637">
        <f t="shared" si="245"/>
        <v>104722.42885</v>
      </c>
      <c r="CG70" s="707">
        <f t="shared" si="163"/>
        <v>8542.4288499999966</v>
      </c>
      <c r="CH70" s="298"/>
      <c r="CI70" s="465">
        <f t="shared" si="164"/>
        <v>42900</v>
      </c>
      <c r="CJ70" s="464">
        <f t="shared" si="246"/>
        <v>87100</v>
      </c>
      <c r="CK70" s="637">
        <f t="shared" si="247"/>
        <v>17622.42885</v>
      </c>
      <c r="CL70" s="637">
        <f t="shared" si="222"/>
        <v>104722.42885</v>
      </c>
      <c r="CM70" s="707">
        <f t="shared" si="165"/>
        <v>8542.4288499999966</v>
      </c>
      <c r="CN70" s="298"/>
      <c r="CO70" s="379"/>
      <c r="CP70" s="539"/>
      <c r="CQ70" s="379"/>
      <c r="CR70" s="26"/>
      <c r="CS70" s="519">
        <f t="shared" si="223"/>
        <v>130000</v>
      </c>
      <c r="CT70" s="520">
        <f t="shared" si="255"/>
        <v>30500</v>
      </c>
      <c r="CU70" s="521">
        <f t="shared" si="166"/>
        <v>99500</v>
      </c>
      <c r="CV70" s="522">
        <f t="shared" si="167"/>
        <v>3320</v>
      </c>
      <c r="CW70" s="26"/>
      <c r="CX70" s="519">
        <f t="shared" si="224"/>
        <v>130000</v>
      </c>
      <c r="CY70" s="520">
        <f t="shared" si="256"/>
        <v>45500</v>
      </c>
      <c r="CZ70" s="521">
        <f t="shared" si="168"/>
        <v>84500</v>
      </c>
      <c r="DA70" s="522">
        <f t="shared" si="169"/>
        <v>-11680</v>
      </c>
      <c r="DB70" s="521">
        <f t="shared" si="225"/>
        <v>16500</v>
      </c>
      <c r="DC70" s="521">
        <f t="shared" si="170"/>
        <v>101000</v>
      </c>
      <c r="DD70" s="522">
        <f t="shared" si="248"/>
        <v>4820</v>
      </c>
      <c r="DE70" s="533">
        <f t="shared" si="226"/>
        <v>92.376982415792241</v>
      </c>
      <c r="DF70" s="26"/>
      <c r="DG70" s="379"/>
      <c r="DH70" s="480"/>
      <c r="DI70" s="519">
        <f t="shared" si="227"/>
        <v>130000</v>
      </c>
      <c r="DJ70" s="520">
        <f t="shared" si="257"/>
        <v>30000</v>
      </c>
      <c r="DK70" s="529">
        <f t="shared" si="171"/>
        <v>100000</v>
      </c>
      <c r="DL70" s="522">
        <f t="shared" si="172"/>
        <v>3820</v>
      </c>
      <c r="DM70" s="531">
        <f t="shared" si="173"/>
        <v>73.21163336687269</v>
      </c>
      <c r="DN70" s="480"/>
      <c r="DO70" s="379"/>
      <c r="DP70" s="484"/>
      <c r="DQ70" s="519">
        <f t="shared" si="228"/>
        <v>130000</v>
      </c>
      <c r="DR70" s="708">
        <f t="shared" si="174"/>
        <v>33950</v>
      </c>
      <c r="DS70" s="529">
        <f t="shared" si="175"/>
        <v>96050</v>
      </c>
      <c r="DT70" s="523">
        <f t="shared" si="176"/>
        <v>-130</v>
      </c>
      <c r="DU70" s="531">
        <f t="shared" si="177"/>
        <v>-2.4914953763595418</v>
      </c>
      <c r="DV70" s="484"/>
      <c r="DW70" s="379"/>
      <c r="DX70" s="486"/>
      <c r="DY70" s="464">
        <f t="shared" si="249"/>
        <v>130000</v>
      </c>
      <c r="DZ70" s="708">
        <f t="shared" si="178"/>
        <v>32777.5</v>
      </c>
      <c r="EA70" s="529">
        <f t="shared" si="250"/>
        <v>97222.5</v>
      </c>
      <c r="EB70" s="530">
        <f t="shared" si="251"/>
        <v>1042.5</v>
      </c>
      <c r="EC70" s="533">
        <f t="shared" si="252"/>
        <v>39.959752766997269</v>
      </c>
      <c r="ED70" s="464">
        <f t="shared" si="229"/>
        <v>0</v>
      </c>
      <c r="EE70" s="524">
        <f t="shared" si="179"/>
        <v>1042.5</v>
      </c>
      <c r="EF70" s="531">
        <f t="shared" si="253"/>
        <v>39.959752766997269</v>
      </c>
      <c r="EG70" s="531">
        <f t="shared" si="254"/>
        <v>19.979876383498635</v>
      </c>
      <c r="EH70" s="486"/>
      <c r="EI70" s="379"/>
      <c r="EJ70" s="686"/>
      <c r="EK70" s="519">
        <f t="shared" si="230"/>
        <v>130000</v>
      </c>
      <c r="EL70" s="708">
        <f t="shared" si="181"/>
        <v>29050</v>
      </c>
      <c r="EM70" s="529">
        <f t="shared" si="182"/>
        <v>100950</v>
      </c>
      <c r="EN70" s="522">
        <f t="shared" si="183"/>
        <v>4770</v>
      </c>
      <c r="EO70" s="531">
        <f t="shared" si="184"/>
        <v>91.418714963346275</v>
      </c>
      <c r="EP70" s="641">
        <f t="shared" si="185"/>
        <v>0</v>
      </c>
      <c r="EQ70" s="530">
        <f t="shared" si="186"/>
        <v>4770</v>
      </c>
      <c r="ER70" s="532">
        <f t="shared" si="187"/>
        <v>91.418714963346275</v>
      </c>
      <c r="ES70" s="686"/>
      <c r="ET70" s="379"/>
      <c r="EU70" s="686"/>
      <c r="EV70" s="519">
        <f t="shared" si="231"/>
        <v>130000</v>
      </c>
      <c r="EW70" s="708">
        <f t="shared" si="188"/>
        <v>33300</v>
      </c>
      <c r="EX70" s="529">
        <f t="shared" si="189"/>
        <v>96700</v>
      </c>
      <c r="EY70" s="530">
        <f t="shared" si="190"/>
        <v>520</v>
      </c>
      <c r="EZ70" s="531">
        <f t="shared" si="191"/>
        <v>9.9659815054381671</v>
      </c>
      <c r="FA70" s="641">
        <f t="shared" si="192"/>
        <v>0</v>
      </c>
      <c r="FB70" s="530">
        <f t="shared" si="193"/>
        <v>520</v>
      </c>
      <c r="FC70" s="532">
        <f t="shared" si="194"/>
        <v>9.9659815054381671</v>
      </c>
      <c r="FD70" s="686"/>
      <c r="FE70" s="379"/>
      <c r="FF70" s="686"/>
      <c r="FG70" s="519">
        <f t="shared" si="232"/>
        <v>130000</v>
      </c>
      <c r="FH70" s="708">
        <f t="shared" si="195"/>
        <v>31500</v>
      </c>
      <c r="FI70" s="529">
        <f t="shared" si="196"/>
        <v>98500</v>
      </c>
      <c r="FJ70" s="530">
        <f t="shared" si="197"/>
        <v>2320</v>
      </c>
      <c r="FK70" s="531">
        <f t="shared" si="198"/>
        <v>44.463609793493362</v>
      </c>
      <c r="FL70" s="641">
        <f t="shared" si="199"/>
        <v>0</v>
      </c>
      <c r="FM70" s="530">
        <f t="shared" si="200"/>
        <v>2320</v>
      </c>
      <c r="FN70" s="532">
        <f t="shared" si="201"/>
        <v>44.463609793493362</v>
      </c>
      <c r="FO70" s="686"/>
      <c r="FP70" s="379"/>
      <c r="FQ70" s="686"/>
      <c r="FR70" s="519">
        <f t="shared" si="233"/>
        <v>130000</v>
      </c>
      <c r="FS70" s="708">
        <f t="shared" si="202"/>
        <v>31500</v>
      </c>
      <c r="FT70" s="529">
        <f t="shared" si="203"/>
        <v>98500</v>
      </c>
      <c r="FU70" s="530">
        <f t="shared" si="204"/>
        <v>2320</v>
      </c>
      <c r="FV70" s="531">
        <f t="shared" si="205"/>
        <v>44.463609793493362</v>
      </c>
      <c r="FW70" s="641">
        <f t="shared" si="206"/>
        <v>0</v>
      </c>
      <c r="FX70" s="530">
        <f t="shared" si="207"/>
        <v>2320</v>
      </c>
      <c r="FY70" s="532">
        <f t="shared" si="208"/>
        <v>44.463609793493362</v>
      </c>
      <c r="FZ70" s="686"/>
      <c r="GA70" s="379"/>
      <c r="GB70" s="379"/>
      <c r="GC70" s="379"/>
      <c r="GD70" s="379"/>
      <c r="GE70" s="379"/>
      <c r="GF70" s="379"/>
      <c r="GG70" s="379"/>
    </row>
    <row r="71" spans="1:189" s="1" customFormat="1" x14ac:dyDescent="0.25">
      <c r="A71" s="379"/>
      <c r="B71" s="379"/>
      <c r="C71" s="379"/>
      <c r="D71" s="379"/>
      <c r="E71" s="379"/>
      <c r="F71" s="379"/>
      <c r="G71" s="379"/>
      <c r="H71" s="379"/>
      <c r="I71" s="539"/>
      <c r="J71" s="379"/>
      <c r="K71" s="379"/>
      <c r="L71" s="379"/>
      <c r="M71" s="379"/>
      <c r="N71" s="379"/>
      <c r="O71" s="379"/>
      <c r="P71" s="379"/>
      <c r="Q71" s="379"/>
      <c r="R71" s="539"/>
      <c r="S71" s="379"/>
      <c r="T71" s="228"/>
      <c r="U71" s="450">
        <f t="shared" si="234"/>
        <v>135000</v>
      </c>
      <c r="V71" s="712">
        <f t="shared" si="235"/>
        <v>8542.4288499999966</v>
      </c>
      <c r="W71" s="697">
        <f t="shared" si="236"/>
        <v>3220</v>
      </c>
      <c r="X71" s="697">
        <f t="shared" si="237"/>
        <v>4720</v>
      </c>
      <c r="Y71" s="698">
        <f t="shared" si="238"/>
        <v>3520</v>
      </c>
      <c r="Z71" s="642">
        <f t="shared" si="239"/>
        <v>-430</v>
      </c>
      <c r="AA71" s="439">
        <f t="shared" si="240"/>
        <v>1042.5</v>
      </c>
      <c r="AB71" s="713">
        <f t="shared" si="241"/>
        <v>1042.5</v>
      </c>
      <c r="AC71" s="630">
        <f t="shared" si="145"/>
        <v>2470</v>
      </c>
      <c r="AD71" s="459">
        <f t="shared" si="146"/>
        <v>2470</v>
      </c>
      <c r="AE71" s="228"/>
      <c r="AF71" s="379"/>
      <c r="AG71" s="228"/>
      <c r="AH71" s="715">
        <f t="shared" si="147"/>
        <v>8.5827678589370002</v>
      </c>
      <c r="AI71" s="716">
        <f t="shared" si="209"/>
        <v>3.235205465688737</v>
      </c>
      <c r="AJ71" s="716">
        <f t="shared" si="148"/>
        <v>4.7422887571586454</v>
      </c>
      <c r="AK71" s="454">
        <f t="shared" si="210"/>
        <v>3.5366221239827187</v>
      </c>
      <c r="AL71" s="643">
        <f t="shared" si="211"/>
        <v>-0.4320305435547071</v>
      </c>
      <c r="AM71" s="457">
        <f t="shared" si="212"/>
        <v>1.0474228875715865</v>
      </c>
      <c r="AN71" s="717">
        <f t="shared" si="149"/>
        <v>1.0474228875715865</v>
      </c>
      <c r="AO71" s="633">
        <f t="shared" si="150"/>
        <v>2.4816638199537828</v>
      </c>
      <c r="AP71" s="634">
        <f t="shared" si="151"/>
        <v>2.4816638199537828</v>
      </c>
      <c r="AQ71" s="228"/>
      <c r="AR71" s="379"/>
      <c r="AS71" s="228"/>
      <c r="AT71" s="450">
        <f t="shared" si="213"/>
        <v>135000</v>
      </c>
      <c r="AU71" s="718">
        <f t="shared" si="152"/>
        <v>163.7186306358104</v>
      </c>
      <c r="AV71" s="719">
        <f t="shared" si="214"/>
        <v>61.71242393752096</v>
      </c>
      <c r="AW71" s="720">
        <f t="shared" si="215"/>
        <v>90.460447510900295</v>
      </c>
      <c r="AX71" s="721">
        <f t="shared" si="216"/>
        <v>67.462028652196821</v>
      </c>
      <c r="AY71" s="643">
        <f t="shared" si="217"/>
        <v>-8.241100091035408</v>
      </c>
      <c r="AZ71" s="457">
        <f t="shared" si="218"/>
        <v>19.979876383498635</v>
      </c>
      <c r="BA71" s="717">
        <f t="shared" si="219"/>
        <v>19.979876383498635</v>
      </c>
      <c r="BB71" s="458">
        <f t="shared" si="153"/>
        <v>47.338412150831296</v>
      </c>
      <c r="BC71" s="459">
        <f t="shared" si="154"/>
        <v>47.338412150831296</v>
      </c>
      <c r="BD71" s="228"/>
      <c r="BE71" s="379"/>
      <c r="BF71" s="539"/>
      <c r="BG71" s="379"/>
      <c r="BH71" s="379"/>
      <c r="BI71" s="460"/>
      <c r="BJ71" s="464">
        <f t="shared" si="242"/>
        <v>135000</v>
      </c>
      <c r="BK71" s="465">
        <f t="shared" si="155"/>
        <v>35470</v>
      </c>
      <c r="BL71" s="637">
        <f t="shared" si="156"/>
        <v>99530</v>
      </c>
      <c r="BM71" s="219"/>
      <c r="BN71" s="219"/>
      <c r="BO71" s="464">
        <f t="shared" si="220"/>
        <v>135000</v>
      </c>
      <c r="BP71" s="465">
        <f t="shared" si="157"/>
        <v>31950</v>
      </c>
      <c r="BQ71" s="637">
        <f t="shared" si="221"/>
        <v>103050</v>
      </c>
      <c r="BR71" s="707">
        <f t="shared" si="158"/>
        <v>3520</v>
      </c>
      <c r="BS71" s="298"/>
      <c r="BT71" s="379"/>
      <c r="BU71" s="298"/>
      <c r="BV71" s="464">
        <f t="shared" si="243"/>
        <v>135000</v>
      </c>
      <c r="BW71" s="464">
        <f t="shared" si="244"/>
        <v>17622.42885</v>
      </c>
      <c r="BX71" s="637">
        <f t="shared" si="159"/>
        <v>117152.42885</v>
      </c>
      <c r="BY71" s="707">
        <f t="shared" si="160"/>
        <v>17622.428849999997</v>
      </c>
      <c r="BZ71" s="298"/>
      <c r="CA71" s="379"/>
      <c r="CB71" s="219"/>
      <c r="CC71" s="464">
        <f t="shared" si="131"/>
        <v>26302.132611940302</v>
      </c>
      <c r="CD71" s="464">
        <f t="shared" si="161"/>
        <v>161302.13261194029</v>
      </c>
      <c r="CE71" s="465">
        <f t="shared" si="162"/>
        <v>53229.703761940298</v>
      </c>
      <c r="CF71" s="637">
        <f t="shared" si="245"/>
        <v>108072.42885</v>
      </c>
      <c r="CG71" s="707">
        <f t="shared" si="163"/>
        <v>8542.4288499999966</v>
      </c>
      <c r="CH71" s="298"/>
      <c r="CI71" s="465">
        <f t="shared" si="164"/>
        <v>44550</v>
      </c>
      <c r="CJ71" s="464">
        <f t="shared" si="246"/>
        <v>90450</v>
      </c>
      <c r="CK71" s="637">
        <f t="shared" si="247"/>
        <v>17622.42885</v>
      </c>
      <c r="CL71" s="637">
        <f t="shared" si="222"/>
        <v>108072.42885</v>
      </c>
      <c r="CM71" s="707">
        <f t="shared" si="165"/>
        <v>8542.4288499999966</v>
      </c>
      <c r="CN71" s="298"/>
      <c r="CO71" s="379"/>
      <c r="CP71" s="539"/>
      <c r="CQ71" s="379"/>
      <c r="CR71" s="26"/>
      <c r="CS71" s="519">
        <f t="shared" si="223"/>
        <v>135000</v>
      </c>
      <c r="CT71" s="520">
        <f t="shared" si="255"/>
        <v>32250</v>
      </c>
      <c r="CU71" s="521">
        <f t="shared" si="166"/>
        <v>102750</v>
      </c>
      <c r="CV71" s="522">
        <f t="shared" si="167"/>
        <v>3220</v>
      </c>
      <c r="CW71" s="26"/>
      <c r="CX71" s="519">
        <f t="shared" si="224"/>
        <v>135000</v>
      </c>
      <c r="CY71" s="520">
        <f t="shared" si="256"/>
        <v>47250</v>
      </c>
      <c r="CZ71" s="521">
        <f t="shared" si="168"/>
        <v>87750</v>
      </c>
      <c r="DA71" s="522">
        <f t="shared" si="169"/>
        <v>-11780</v>
      </c>
      <c r="DB71" s="521">
        <f t="shared" si="225"/>
        <v>16500</v>
      </c>
      <c r="DC71" s="521">
        <f t="shared" si="170"/>
        <v>104250</v>
      </c>
      <c r="DD71" s="522">
        <f t="shared" si="248"/>
        <v>4720</v>
      </c>
      <c r="DE71" s="533">
        <f t="shared" si="226"/>
        <v>90.460447510900295</v>
      </c>
      <c r="DF71" s="26"/>
      <c r="DG71" s="379"/>
      <c r="DH71" s="480"/>
      <c r="DI71" s="519">
        <f t="shared" si="227"/>
        <v>135000</v>
      </c>
      <c r="DJ71" s="520">
        <f t="shared" si="257"/>
        <v>31950</v>
      </c>
      <c r="DK71" s="529">
        <f t="shared" si="171"/>
        <v>103050</v>
      </c>
      <c r="DL71" s="522">
        <f t="shared" si="172"/>
        <v>3520</v>
      </c>
      <c r="DM71" s="531">
        <f t="shared" si="173"/>
        <v>67.462028652196821</v>
      </c>
      <c r="DN71" s="480"/>
      <c r="DO71" s="379"/>
      <c r="DP71" s="484"/>
      <c r="DQ71" s="519">
        <f t="shared" si="228"/>
        <v>135000</v>
      </c>
      <c r="DR71" s="708">
        <f t="shared" si="174"/>
        <v>35900</v>
      </c>
      <c r="DS71" s="529">
        <f t="shared" si="175"/>
        <v>99100</v>
      </c>
      <c r="DT71" s="523">
        <f t="shared" si="176"/>
        <v>-430</v>
      </c>
      <c r="DU71" s="531">
        <f t="shared" si="177"/>
        <v>-8.241100091035408</v>
      </c>
      <c r="DV71" s="484"/>
      <c r="DW71" s="379"/>
      <c r="DX71" s="486"/>
      <c r="DY71" s="464">
        <f t="shared" si="249"/>
        <v>135000</v>
      </c>
      <c r="DZ71" s="708">
        <f t="shared" si="178"/>
        <v>34427.5</v>
      </c>
      <c r="EA71" s="529">
        <f t="shared" si="250"/>
        <v>100572.5</v>
      </c>
      <c r="EB71" s="530">
        <f t="shared" si="251"/>
        <v>1042.5</v>
      </c>
      <c r="EC71" s="533">
        <f t="shared" si="252"/>
        <v>39.959752766997269</v>
      </c>
      <c r="ED71" s="464">
        <f t="shared" si="229"/>
        <v>0</v>
      </c>
      <c r="EE71" s="524">
        <f t="shared" si="179"/>
        <v>1042.5</v>
      </c>
      <c r="EF71" s="531">
        <f t="shared" si="253"/>
        <v>39.959752766997269</v>
      </c>
      <c r="EG71" s="531">
        <f t="shared" si="254"/>
        <v>19.979876383498635</v>
      </c>
      <c r="EH71" s="486"/>
      <c r="EI71" s="379"/>
      <c r="EJ71" s="686"/>
      <c r="EK71" s="519">
        <f t="shared" si="230"/>
        <v>135000</v>
      </c>
      <c r="EL71" s="708">
        <f t="shared" si="181"/>
        <v>30450</v>
      </c>
      <c r="EM71" s="529">
        <f t="shared" si="182"/>
        <v>104550</v>
      </c>
      <c r="EN71" s="522">
        <f t="shared" si="183"/>
        <v>5020</v>
      </c>
      <c r="EO71" s="531">
        <f t="shared" si="184"/>
        <v>96.210052225576163</v>
      </c>
      <c r="EP71" s="641">
        <f t="shared" si="185"/>
        <v>0</v>
      </c>
      <c r="EQ71" s="530">
        <f t="shared" si="186"/>
        <v>5020</v>
      </c>
      <c r="ER71" s="532">
        <f t="shared" si="187"/>
        <v>96.210052225576163</v>
      </c>
      <c r="ES71" s="686"/>
      <c r="ET71" s="379"/>
      <c r="EU71" s="686"/>
      <c r="EV71" s="519">
        <f t="shared" si="231"/>
        <v>135000</v>
      </c>
      <c r="EW71" s="708">
        <f t="shared" si="188"/>
        <v>34950</v>
      </c>
      <c r="EX71" s="529">
        <f t="shared" si="189"/>
        <v>100050</v>
      </c>
      <c r="EY71" s="530">
        <f t="shared" si="190"/>
        <v>520</v>
      </c>
      <c r="EZ71" s="531">
        <f t="shared" si="191"/>
        <v>9.9659815054381671</v>
      </c>
      <c r="FA71" s="641">
        <f t="shared" si="192"/>
        <v>0</v>
      </c>
      <c r="FB71" s="530">
        <f t="shared" si="193"/>
        <v>520</v>
      </c>
      <c r="FC71" s="532">
        <f t="shared" si="194"/>
        <v>9.9659815054381671</v>
      </c>
      <c r="FD71" s="686"/>
      <c r="FE71" s="379"/>
      <c r="FF71" s="686"/>
      <c r="FG71" s="519">
        <f t="shared" si="232"/>
        <v>135000</v>
      </c>
      <c r="FH71" s="708">
        <f t="shared" si="195"/>
        <v>33000</v>
      </c>
      <c r="FI71" s="529">
        <f t="shared" si="196"/>
        <v>102000</v>
      </c>
      <c r="FJ71" s="530">
        <f t="shared" si="197"/>
        <v>2470</v>
      </c>
      <c r="FK71" s="531">
        <f t="shared" si="198"/>
        <v>47.338412150831296</v>
      </c>
      <c r="FL71" s="641">
        <f t="shared" si="199"/>
        <v>0</v>
      </c>
      <c r="FM71" s="530">
        <f t="shared" si="200"/>
        <v>2470</v>
      </c>
      <c r="FN71" s="532">
        <f t="shared" si="201"/>
        <v>47.338412150831296</v>
      </c>
      <c r="FO71" s="686"/>
      <c r="FP71" s="379"/>
      <c r="FQ71" s="686"/>
      <c r="FR71" s="519">
        <f t="shared" si="233"/>
        <v>135000</v>
      </c>
      <c r="FS71" s="708">
        <f t="shared" si="202"/>
        <v>33000</v>
      </c>
      <c r="FT71" s="529">
        <f t="shared" si="203"/>
        <v>102000</v>
      </c>
      <c r="FU71" s="530">
        <f t="shared" si="204"/>
        <v>2470</v>
      </c>
      <c r="FV71" s="531">
        <f t="shared" si="205"/>
        <v>47.338412150831296</v>
      </c>
      <c r="FW71" s="641">
        <f t="shared" si="206"/>
        <v>0</v>
      </c>
      <c r="FX71" s="530">
        <f t="shared" si="207"/>
        <v>2470</v>
      </c>
      <c r="FY71" s="532">
        <f t="shared" si="208"/>
        <v>47.338412150831296</v>
      </c>
      <c r="FZ71" s="686"/>
      <c r="GA71" s="379"/>
      <c r="GB71" s="379"/>
      <c r="GC71" s="379"/>
      <c r="GD71" s="379"/>
      <c r="GE71" s="379"/>
      <c r="GF71" s="379"/>
      <c r="GG71" s="379"/>
    </row>
    <row r="72" spans="1:189" s="1" customFormat="1" x14ac:dyDescent="0.25">
      <c r="A72" s="379"/>
      <c r="B72" s="379"/>
      <c r="C72" s="379"/>
      <c r="D72" s="379"/>
      <c r="E72" s="379"/>
      <c r="F72" s="379"/>
      <c r="G72" s="379"/>
      <c r="H72" s="379"/>
      <c r="I72" s="539"/>
      <c r="J72" s="379"/>
      <c r="K72" s="379"/>
      <c r="L72" s="379"/>
      <c r="M72" s="379"/>
      <c r="N72" s="379"/>
      <c r="O72" s="379"/>
      <c r="P72" s="379"/>
      <c r="Q72" s="379"/>
      <c r="R72" s="539"/>
      <c r="S72" s="379"/>
      <c r="T72" s="228"/>
      <c r="U72" s="450">
        <f t="shared" si="234"/>
        <v>140000</v>
      </c>
      <c r="V72" s="712">
        <f t="shared" si="235"/>
        <v>8542.4288499999966</v>
      </c>
      <c r="W72" s="697">
        <f t="shared" si="236"/>
        <v>3120</v>
      </c>
      <c r="X72" s="697">
        <f t="shared" si="237"/>
        <v>4620</v>
      </c>
      <c r="Y72" s="698">
        <f t="shared" si="238"/>
        <v>3220</v>
      </c>
      <c r="Z72" s="642">
        <f t="shared" si="239"/>
        <v>-730</v>
      </c>
      <c r="AA72" s="439">
        <f t="shared" si="240"/>
        <v>1042.5</v>
      </c>
      <c r="AB72" s="713">
        <f t="shared" si="241"/>
        <v>1042.5</v>
      </c>
      <c r="AC72" s="630">
        <f t="shared" si="145"/>
        <v>2620</v>
      </c>
      <c r="AD72" s="459">
        <f t="shared" si="146"/>
        <v>2620</v>
      </c>
      <c r="AE72" s="228"/>
      <c r="AF72" s="379"/>
      <c r="AG72" s="228"/>
      <c r="AH72" s="715">
        <f t="shared" si="147"/>
        <v>8.30329398328149</v>
      </c>
      <c r="AI72" s="716">
        <f t="shared" si="209"/>
        <v>3.0326594090202179</v>
      </c>
      <c r="AJ72" s="716">
        <f t="shared" si="148"/>
        <v>4.4906687402799381</v>
      </c>
      <c r="AK72" s="454">
        <f t="shared" si="210"/>
        <v>3.1298600311041991</v>
      </c>
      <c r="AL72" s="643">
        <f t="shared" si="211"/>
        <v>-0.70956454121306378</v>
      </c>
      <c r="AM72" s="457">
        <f t="shared" si="212"/>
        <v>1.0133164852255054</v>
      </c>
      <c r="AN72" s="717">
        <f t="shared" si="149"/>
        <v>1.0133164852255054</v>
      </c>
      <c r="AO72" s="633">
        <f t="shared" si="150"/>
        <v>2.5466562986003112</v>
      </c>
      <c r="AP72" s="634">
        <f t="shared" si="151"/>
        <v>2.5466562986003112</v>
      </c>
      <c r="AQ72" s="228"/>
      <c r="AR72" s="379"/>
      <c r="AS72" s="228"/>
      <c r="AT72" s="450">
        <f t="shared" si="213"/>
        <v>140000</v>
      </c>
      <c r="AU72" s="718">
        <f t="shared" si="152"/>
        <v>163.7186306358104</v>
      </c>
      <c r="AV72" s="719">
        <f t="shared" si="214"/>
        <v>59.795889032629006</v>
      </c>
      <c r="AW72" s="720">
        <f t="shared" si="215"/>
        <v>88.543912606008334</v>
      </c>
      <c r="AX72" s="721">
        <f t="shared" si="216"/>
        <v>61.71242393752096</v>
      </c>
      <c r="AY72" s="643">
        <f t="shared" si="217"/>
        <v>-13.990704805711275</v>
      </c>
      <c r="AZ72" s="457">
        <f t="shared" si="218"/>
        <v>19.979876383498635</v>
      </c>
      <c r="BA72" s="717">
        <f t="shared" si="219"/>
        <v>19.979876383498635</v>
      </c>
      <c r="BB72" s="458">
        <f t="shared" si="153"/>
        <v>50.21321450816923</v>
      </c>
      <c r="BC72" s="459">
        <f t="shared" si="154"/>
        <v>50.21321450816923</v>
      </c>
      <c r="BD72" s="228"/>
      <c r="BE72" s="379"/>
      <c r="BF72" s="539"/>
      <c r="BG72" s="379"/>
      <c r="BH72" s="379"/>
      <c r="BI72" s="460"/>
      <c r="BJ72" s="464">
        <f t="shared" si="242"/>
        <v>140000</v>
      </c>
      <c r="BK72" s="465">
        <f t="shared" si="155"/>
        <v>37120</v>
      </c>
      <c r="BL72" s="637">
        <f t="shared" si="156"/>
        <v>102880</v>
      </c>
      <c r="BM72" s="219"/>
      <c r="BN72" s="219"/>
      <c r="BO72" s="464">
        <f t="shared" si="220"/>
        <v>140000</v>
      </c>
      <c r="BP72" s="465">
        <f t="shared" si="157"/>
        <v>33900</v>
      </c>
      <c r="BQ72" s="637">
        <f t="shared" si="221"/>
        <v>106100</v>
      </c>
      <c r="BR72" s="707">
        <f t="shared" si="158"/>
        <v>3220</v>
      </c>
      <c r="BS72" s="298"/>
      <c r="BT72" s="379"/>
      <c r="BU72" s="298"/>
      <c r="BV72" s="464">
        <f t="shared" si="243"/>
        <v>140000</v>
      </c>
      <c r="BW72" s="464">
        <f t="shared" si="244"/>
        <v>17622.42885</v>
      </c>
      <c r="BX72" s="637">
        <f t="shared" si="159"/>
        <v>120502.42885</v>
      </c>
      <c r="BY72" s="707">
        <f t="shared" si="160"/>
        <v>17622.428849999997</v>
      </c>
      <c r="BZ72" s="298"/>
      <c r="CA72" s="379"/>
      <c r="CB72" s="219"/>
      <c r="CC72" s="464">
        <f t="shared" si="131"/>
        <v>26302.132611940302</v>
      </c>
      <c r="CD72" s="464">
        <f t="shared" si="161"/>
        <v>166302.13261194029</v>
      </c>
      <c r="CE72" s="465">
        <f t="shared" si="162"/>
        <v>54879.703761940298</v>
      </c>
      <c r="CF72" s="637">
        <f t="shared" si="245"/>
        <v>111422.42885</v>
      </c>
      <c r="CG72" s="707">
        <f t="shared" si="163"/>
        <v>8542.4288499999966</v>
      </c>
      <c r="CH72" s="298"/>
      <c r="CI72" s="465">
        <f t="shared" si="164"/>
        <v>46200</v>
      </c>
      <c r="CJ72" s="464">
        <f t="shared" si="246"/>
        <v>93800</v>
      </c>
      <c r="CK72" s="637">
        <f t="shared" si="247"/>
        <v>17622.42885</v>
      </c>
      <c r="CL72" s="637">
        <f t="shared" si="222"/>
        <v>111422.42885</v>
      </c>
      <c r="CM72" s="707">
        <f t="shared" si="165"/>
        <v>8542.4288499999966</v>
      </c>
      <c r="CN72" s="298"/>
      <c r="CO72" s="379"/>
      <c r="CP72" s="539"/>
      <c r="CQ72" s="379"/>
      <c r="CR72" s="26"/>
      <c r="CS72" s="519">
        <f t="shared" si="223"/>
        <v>140000</v>
      </c>
      <c r="CT72" s="520">
        <f t="shared" si="255"/>
        <v>34000</v>
      </c>
      <c r="CU72" s="521">
        <f t="shared" si="166"/>
        <v>106000</v>
      </c>
      <c r="CV72" s="522">
        <f t="shared" si="167"/>
        <v>3120</v>
      </c>
      <c r="CW72" s="26"/>
      <c r="CX72" s="519">
        <f t="shared" si="224"/>
        <v>140000</v>
      </c>
      <c r="CY72" s="520">
        <f t="shared" si="256"/>
        <v>49000</v>
      </c>
      <c r="CZ72" s="521">
        <f t="shared" si="168"/>
        <v>91000</v>
      </c>
      <c r="DA72" s="522">
        <f t="shared" si="169"/>
        <v>-11880</v>
      </c>
      <c r="DB72" s="521">
        <f t="shared" si="225"/>
        <v>16500</v>
      </c>
      <c r="DC72" s="521">
        <f t="shared" si="170"/>
        <v>107500</v>
      </c>
      <c r="DD72" s="522">
        <f t="shared" si="248"/>
        <v>4620</v>
      </c>
      <c r="DE72" s="533">
        <f t="shared" si="226"/>
        <v>88.543912606008334</v>
      </c>
      <c r="DF72" s="26"/>
      <c r="DG72" s="379"/>
      <c r="DH72" s="480"/>
      <c r="DI72" s="519">
        <f t="shared" si="227"/>
        <v>140000</v>
      </c>
      <c r="DJ72" s="520">
        <f t="shared" si="257"/>
        <v>33900</v>
      </c>
      <c r="DK72" s="529">
        <f t="shared" si="171"/>
        <v>106100</v>
      </c>
      <c r="DL72" s="522">
        <f t="shared" si="172"/>
        <v>3220</v>
      </c>
      <c r="DM72" s="531">
        <f t="shared" si="173"/>
        <v>61.71242393752096</v>
      </c>
      <c r="DN72" s="480"/>
      <c r="DO72" s="379"/>
      <c r="DP72" s="484"/>
      <c r="DQ72" s="519">
        <f t="shared" si="228"/>
        <v>140000</v>
      </c>
      <c r="DR72" s="708">
        <f t="shared" si="174"/>
        <v>37850</v>
      </c>
      <c r="DS72" s="529">
        <f t="shared" si="175"/>
        <v>102150</v>
      </c>
      <c r="DT72" s="523">
        <f t="shared" si="176"/>
        <v>-730</v>
      </c>
      <c r="DU72" s="531">
        <f t="shared" si="177"/>
        <v>-13.990704805711275</v>
      </c>
      <c r="DV72" s="484"/>
      <c r="DW72" s="379"/>
      <c r="DX72" s="486"/>
      <c r="DY72" s="464">
        <f t="shared" si="249"/>
        <v>140000</v>
      </c>
      <c r="DZ72" s="708">
        <f t="shared" si="178"/>
        <v>36077.5</v>
      </c>
      <c r="EA72" s="529">
        <f t="shared" si="250"/>
        <v>103922.5</v>
      </c>
      <c r="EB72" s="530">
        <f t="shared" si="251"/>
        <v>1042.5</v>
      </c>
      <c r="EC72" s="533">
        <f t="shared" si="252"/>
        <v>39.959752766997269</v>
      </c>
      <c r="ED72" s="464">
        <f t="shared" si="229"/>
        <v>0</v>
      </c>
      <c r="EE72" s="524">
        <f t="shared" si="179"/>
        <v>1042.5</v>
      </c>
      <c r="EF72" s="531">
        <f t="shared" si="253"/>
        <v>39.959752766997269</v>
      </c>
      <c r="EG72" s="531">
        <f t="shared" si="254"/>
        <v>19.979876383498635</v>
      </c>
      <c r="EH72" s="486"/>
      <c r="EI72" s="379"/>
      <c r="EJ72" s="686"/>
      <c r="EK72" s="519">
        <f t="shared" si="230"/>
        <v>140000</v>
      </c>
      <c r="EL72" s="708">
        <f t="shared" si="181"/>
        <v>31850.000000000004</v>
      </c>
      <c r="EM72" s="529">
        <f t="shared" si="182"/>
        <v>108150</v>
      </c>
      <c r="EN72" s="522">
        <f t="shared" si="183"/>
        <v>5270</v>
      </c>
      <c r="EO72" s="531">
        <f t="shared" si="184"/>
        <v>101.00138948780605</v>
      </c>
      <c r="EP72" s="641">
        <f t="shared" si="185"/>
        <v>0</v>
      </c>
      <c r="EQ72" s="530">
        <f t="shared" si="186"/>
        <v>5270</v>
      </c>
      <c r="ER72" s="532">
        <f t="shared" si="187"/>
        <v>101.00138948780605</v>
      </c>
      <c r="ES72" s="686"/>
      <c r="ET72" s="379"/>
      <c r="EU72" s="686"/>
      <c r="EV72" s="519">
        <f t="shared" si="231"/>
        <v>140000</v>
      </c>
      <c r="EW72" s="708">
        <f t="shared" si="188"/>
        <v>36600</v>
      </c>
      <c r="EX72" s="529">
        <f t="shared" si="189"/>
        <v>103400</v>
      </c>
      <c r="EY72" s="530">
        <f t="shared" si="190"/>
        <v>520</v>
      </c>
      <c r="EZ72" s="531">
        <f t="shared" si="191"/>
        <v>9.9659815054381671</v>
      </c>
      <c r="FA72" s="641">
        <f t="shared" si="192"/>
        <v>0</v>
      </c>
      <c r="FB72" s="530">
        <f t="shared" si="193"/>
        <v>520</v>
      </c>
      <c r="FC72" s="532">
        <f t="shared" si="194"/>
        <v>9.9659815054381671</v>
      </c>
      <c r="FD72" s="686"/>
      <c r="FE72" s="379"/>
      <c r="FF72" s="686"/>
      <c r="FG72" s="519">
        <f t="shared" si="232"/>
        <v>140000</v>
      </c>
      <c r="FH72" s="708">
        <f t="shared" si="195"/>
        <v>34500</v>
      </c>
      <c r="FI72" s="529">
        <f t="shared" si="196"/>
        <v>105500</v>
      </c>
      <c r="FJ72" s="530">
        <f t="shared" si="197"/>
        <v>2620</v>
      </c>
      <c r="FK72" s="531">
        <f t="shared" si="198"/>
        <v>50.21321450816923</v>
      </c>
      <c r="FL72" s="641">
        <f t="shared" si="199"/>
        <v>0</v>
      </c>
      <c r="FM72" s="530">
        <f t="shared" si="200"/>
        <v>2620</v>
      </c>
      <c r="FN72" s="532">
        <f t="shared" si="201"/>
        <v>50.21321450816923</v>
      </c>
      <c r="FO72" s="686"/>
      <c r="FP72" s="379"/>
      <c r="FQ72" s="686"/>
      <c r="FR72" s="519">
        <f t="shared" si="233"/>
        <v>140000</v>
      </c>
      <c r="FS72" s="708">
        <f t="shared" si="202"/>
        <v>34500</v>
      </c>
      <c r="FT72" s="529">
        <f t="shared" si="203"/>
        <v>105500</v>
      </c>
      <c r="FU72" s="530">
        <f t="shared" si="204"/>
        <v>2620</v>
      </c>
      <c r="FV72" s="531">
        <f t="shared" si="205"/>
        <v>50.21321450816923</v>
      </c>
      <c r="FW72" s="641">
        <f t="shared" si="206"/>
        <v>0</v>
      </c>
      <c r="FX72" s="530">
        <f t="shared" si="207"/>
        <v>2620</v>
      </c>
      <c r="FY72" s="532">
        <f t="shared" si="208"/>
        <v>50.21321450816923</v>
      </c>
      <c r="FZ72" s="686"/>
      <c r="GA72" s="379"/>
      <c r="GB72" s="379"/>
      <c r="GC72" s="379"/>
      <c r="GD72" s="379"/>
      <c r="GE72" s="379"/>
      <c r="GF72" s="379"/>
      <c r="GG72" s="379"/>
    </row>
    <row r="73" spans="1:189" s="1" customFormat="1" x14ac:dyDescent="0.25">
      <c r="A73" s="379"/>
      <c r="B73" s="379"/>
      <c r="C73" s="379"/>
      <c r="D73" s="379"/>
      <c r="E73" s="379"/>
      <c r="F73" s="379"/>
      <c r="G73" s="379"/>
      <c r="H73" s="379"/>
      <c r="I73" s="539"/>
      <c r="J73" s="379"/>
      <c r="K73" s="379"/>
      <c r="L73" s="379"/>
      <c r="M73" s="379"/>
      <c r="N73" s="379"/>
      <c r="O73" s="379"/>
      <c r="P73" s="379"/>
      <c r="Q73" s="379"/>
      <c r="R73" s="539"/>
      <c r="S73" s="379"/>
      <c r="T73" s="228"/>
      <c r="U73" s="450">
        <f t="shared" si="234"/>
        <v>145000</v>
      </c>
      <c r="V73" s="712">
        <f t="shared" si="235"/>
        <v>8542.4288499999966</v>
      </c>
      <c r="W73" s="697">
        <f t="shared" si="236"/>
        <v>3020</v>
      </c>
      <c r="X73" s="697">
        <f t="shared" si="237"/>
        <v>4520</v>
      </c>
      <c r="Y73" s="698">
        <f t="shared" si="238"/>
        <v>2920</v>
      </c>
      <c r="Z73" s="642">
        <f t="shared" si="239"/>
        <v>-1030</v>
      </c>
      <c r="AA73" s="439">
        <f t="shared" si="240"/>
        <v>1042.5</v>
      </c>
      <c r="AB73" s="713">
        <f t="shared" si="241"/>
        <v>1042.5</v>
      </c>
      <c r="AC73" s="630">
        <f t="shared" si="145"/>
        <v>2770</v>
      </c>
      <c r="AD73" s="459">
        <f t="shared" si="146"/>
        <v>2770</v>
      </c>
      <c r="AE73" s="228"/>
      <c r="AF73" s="379"/>
      <c r="AG73" s="228"/>
      <c r="AH73" s="715">
        <f t="shared" si="147"/>
        <v>8.0414467193824688</v>
      </c>
      <c r="AI73" s="716">
        <f t="shared" si="209"/>
        <v>2.8428880730490445</v>
      </c>
      <c r="AJ73" s="716">
        <f t="shared" si="148"/>
        <v>4.2549185729078411</v>
      </c>
      <c r="AK73" s="454">
        <f t="shared" si="210"/>
        <v>2.7487527063917914</v>
      </c>
      <c r="AL73" s="643">
        <f t="shared" si="211"/>
        <v>-0.9695942765697072</v>
      </c>
      <c r="AM73" s="457">
        <f t="shared" si="212"/>
        <v>0.98136119740186389</v>
      </c>
      <c r="AN73" s="717">
        <f t="shared" si="149"/>
        <v>0.98136119740186389</v>
      </c>
      <c r="AO73" s="633">
        <f t="shared" si="150"/>
        <v>2.6075496564059115</v>
      </c>
      <c r="AP73" s="634">
        <f t="shared" si="151"/>
        <v>2.6075496564059115</v>
      </c>
      <c r="AQ73" s="228"/>
      <c r="AR73" s="379"/>
      <c r="AS73" s="228"/>
      <c r="AT73" s="450">
        <f t="shared" si="213"/>
        <v>145000</v>
      </c>
      <c r="AU73" s="718">
        <f t="shared" si="152"/>
        <v>163.7186306358104</v>
      </c>
      <c r="AV73" s="719">
        <f t="shared" si="214"/>
        <v>57.879354127737052</v>
      </c>
      <c r="AW73" s="720">
        <f t="shared" si="215"/>
        <v>86.627377701116373</v>
      </c>
      <c r="AX73" s="721">
        <f t="shared" si="216"/>
        <v>55.962819222845098</v>
      </c>
      <c r="AY73" s="643">
        <f t="shared" si="217"/>
        <v>-19.740309520387139</v>
      </c>
      <c r="AZ73" s="457">
        <f t="shared" si="218"/>
        <v>19.979876383498635</v>
      </c>
      <c r="BA73" s="717">
        <f t="shared" si="219"/>
        <v>19.979876383498635</v>
      </c>
      <c r="BB73" s="458">
        <f t="shared" si="153"/>
        <v>53.088016865507164</v>
      </c>
      <c r="BC73" s="459">
        <f t="shared" si="154"/>
        <v>53.088016865507164</v>
      </c>
      <c r="BD73" s="228"/>
      <c r="BE73" s="379"/>
      <c r="BF73" s="539"/>
      <c r="BG73" s="379"/>
      <c r="BH73" s="379"/>
      <c r="BI73" s="460"/>
      <c r="BJ73" s="464">
        <f t="shared" si="242"/>
        <v>145000</v>
      </c>
      <c r="BK73" s="465">
        <f t="shared" si="155"/>
        <v>38770</v>
      </c>
      <c r="BL73" s="637">
        <f t="shared" si="156"/>
        <v>106230</v>
      </c>
      <c r="BM73" s="219"/>
      <c r="BN73" s="219"/>
      <c r="BO73" s="464">
        <f t="shared" si="220"/>
        <v>145000</v>
      </c>
      <c r="BP73" s="465">
        <f t="shared" si="157"/>
        <v>35850</v>
      </c>
      <c r="BQ73" s="637">
        <f t="shared" si="221"/>
        <v>109150</v>
      </c>
      <c r="BR73" s="707">
        <f t="shared" si="158"/>
        <v>2920</v>
      </c>
      <c r="BS73" s="298"/>
      <c r="BT73" s="379"/>
      <c r="BU73" s="298"/>
      <c r="BV73" s="464">
        <f t="shared" si="243"/>
        <v>145000</v>
      </c>
      <c r="BW73" s="464">
        <f t="shared" si="244"/>
        <v>17622.42885</v>
      </c>
      <c r="BX73" s="637">
        <f t="shared" si="159"/>
        <v>123852.42885</v>
      </c>
      <c r="BY73" s="707">
        <f t="shared" si="160"/>
        <v>17622.428849999997</v>
      </c>
      <c r="BZ73" s="298"/>
      <c r="CA73" s="379"/>
      <c r="CB73" s="219"/>
      <c r="CC73" s="464">
        <f t="shared" si="131"/>
        <v>26302.132611940302</v>
      </c>
      <c r="CD73" s="464">
        <f t="shared" si="161"/>
        <v>171302.13261194029</v>
      </c>
      <c r="CE73" s="465">
        <f t="shared" si="162"/>
        <v>56529.703761940298</v>
      </c>
      <c r="CF73" s="637">
        <f t="shared" si="245"/>
        <v>114772.42885</v>
      </c>
      <c r="CG73" s="707">
        <f t="shared" si="163"/>
        <v>8542.4288499999966</v>
      </c>
      <c r="CH73" s="298"/>
      <c r="CI73" s="465">
        <f t="shared" si="164"/>
        <v>47850</v>
      </c>
      <c r="CJ73" s="464">
        <f t="shared" si="246"/>
        <v>97150</v>
      </c>
      <c r="CK73" s="637">
        <f t="shared" si="247"/>
        <v>17622.42885</v>
      </c>
      <c r="CL73" s="637">
        <f t="shared" si="222"/>
        <v>114772.42885</v>
      </c>
      <c r="CM73" s="707">
        <f t="shared" si="165"/>
        <v>8542.4288499999966</v>
      </c>
      <c r="CN73" s="298"/>
      <c r="CO73" s="379"/>
      <c r="CP73" s="539"/>
      <c r="CQ73" s="379"/>
      <c r="CR73" s="26"/>
      <c r="CS73" s="519">
        <f t="shared" si="223"/>
        <v>145000</v>
      </c>
      <c r="CT73" s="520">
        <f t="shared" si="255"/>
        <v>35750</v>
      </c>
      <c r="CU73" s="521">
        <f t="shared" si="166"/>
        <v>109250</v>
      </c>
      <c r="CV73" s="522">
        <f t="shared" si="167"/>
        <v>3020</v>
      </c>
      <c r="CW73" s="26"/>
      <c r="CX73" s="519">
        <f t="shared" si="224"/>
        <v>145000</v>
      </c>
      <c r="CY73" s="520">
        <f t="shared" si="256"/>
        <v>50750</v>
      </c>
      <c r="CZ73" s="521">
        <f t="shared" si="168"/>
        <v>94250</v>
      </c>
      <c r="DA73" s="522">
        <f t="shared" si="169"/>
        <v>-11980</v>
      </c>
      <c r="DB73" s="521">
        <f t="shared" si="225"/>
        <v>16500</v>
      </c>
      <c r="DC73" s="521">
        <f t="shared" si="170"/>
        <v>110750</v>
      </c>
      <c r="DD73" s="522">
        <f t="shared" si="248"/>
        <v>4520</v>
      </c>
      <c r="DE73" s="533">
        <f t="shared" si="226"/>
        <v>86.627377701116373</v>
      </c>
      <c r="DF73" s="26"/>
      <c r="DG73" s="379"/>
      <c r="DH73" s="480"/>
      <c r="DI73" s="519">
        <f t="shared" si="227"/>
        <v>145000</v>
      </c>
      <c r="DJ73" s="520">
        <f t="shared" si="257"/>
        <v>35850</v>
      </c>
      <c r="DK73" s="529">
        <f t="shared" si="171"/>
        <v>109150</v>
      </c>
      <c r="DL73" s="522">
        <f t="shared" si="172"/>
        <v>2920</v>
      </c>
      <c r="DM73" s="531">
        <f t="shared" si="173"/>
        <v>55.962819222845098</v>
      </c>
      <c r="DN73" s="480"/>
      <c r="DO73" s="379"/>
      <c r="DP73" s="484"/>
      <c r="DQ73" s="519">
        <f t="shared" si="228"/>
        <v>145000</v>
      </c>
      <c r="DR73" s="708">
        <f t="shared" si="174"/>
        <v>39800</v>
      </c>
      <c r="DS73" s="529">
        <f t="shared" si="175"/>
        <v>105200</v>
      </c>
      <c r="DT73" s="523">
        <f t="shared" si="176"/>
        <v>-1030</v>
      </c>
      <c r="DU73" s="531">
        <f t="shared" si="177"/>
        <v>-19.740309520387139</v>
      </c>
      <c r="DV73" s="484"/>
      <c r="DW73" s="379"/>
      <c r="DX73" s="486"/>
      <c r="DY73" s="464">
        <f t="shared" si="249"/>
        <v>145000</v>
      </c>
      <c r="DZ73" s="708">
        <f t="shared" si="178"/>
        <v>37727.5</v>
      </c>
      <c r="EA73" s="529">
        <f t="shared" si="250"/>
        <v>107272.5</v>
      </c>
      <c r="EB73" s="530">
        <f t="shared" si="251"/>
        <v>1042.5</v>
      </c>
      <c r="EC73" s="533">
        <f t="shared" si="252"/>
        <v>39.959752766997269</v>
      </c>
      <c r="ED73" s="464">
        <f t="shared" si="229"/>
        <v>0</v>
      </c>
      <c r="EE73" s="524">
        <f t="shared" si="179"/>
        <v>1042.5</v>
      </c>
      <c r="EF73" s="531">
        <f t="shared" si="253"/>
        <v>39.959752766997269</v>
      </c>
      <c r="EG73" s="531">
        <f t="shared" si="254"/>
        <v>19.979876383498635</v>
      </c>
      <c r="EH73" s="486"/>
      <c r="EI73" s="379"/>
      <c r="EJ73" s="686"/>
      <c r="EK73" s="519">
        <f t="shared" si="230"/>
        <v>145000</v>
      </c>
      <c r="EL73" s="708">
        <f t="shared" si="181"/>
        <v>33250</v>
      </c>
      <c r="EM73" s="529">
        <f t="shared" si="182"/>
        <v>111750</v>
      </c>
      <c r="EN73" s="522">
        <f t="shared" si="183"/>
        <v>5520</v>
      </c>
      <c r="EO73" s="531">
        <f t="shared" si="184"/>
        <v>105.79272675003594</v>
      </c>
      <c r="EP73" s="641">
        <f t="shared" si="185"/>
        <v>0</v>
      </c>
      <c r="EQ73" s="530">
        <f t="shared" si="186"/>
        <v>5520</v>
      </c>
      <c r="ER73" s="532">
        <f t="shared" si="187"/>
        <v>105.79272675003594</v>
      </c>
      <c r="ES73" s="686"/>
      <c r="ET73" s="379"/>
      <c r="EU73" s="686"/>
      <c r="EV73" s="519">
        <f t="shared" si="231"/>
        <v>145000</v>
      </c>
      <c r="EW73" s="708">
        <f t="shared" si="188"/>
        <v>38250</v>
      </c>
      <c r="EX73" s="529">
        <f t="shared" si="189"/>
        <v>106750</v>
      </c>
      <c r="EY73" s="530">
        <f t="shared" si="190"/>
        <v>520</v>
      </c>
      <c r="EZ73" s="531">
        <f t="shared" si="191"/>
        <v>9.9659815054381671</v>
      </c>
      <c r="FA73" s="641">
        <f t="shared" si="192"/>
        <v>0</v>
      </c>
      <c r="FB73" s="530">
        <f t="shared" si="193"/>
        <v>520</v>
      </c>
      <c r="FC73" s="532">
        <f t="shared" si="194"/>
        <v>9.9659815054381671</v>
      </c>
      <c r="FD73" s="686"/>
      <c r="FE73" s="379"/>
      <c r="FF73" s="686"/>
      <c r="FG73" s="519">
        <f t="shared" si="232"/>
        <v>145000</v>
      </c>
      <c r="FH73" s="708">
        <f t="shared" si="195"/>
        <v>36000</v>
      </c>
      <c r="FI73" s="529">
        <f t="shared" si="196"/>
        <v>109000</v>
      </c>
      <c r="FJ73" s="530">
        <f t="shared" si="197"/>
        <v>2770</v>
      </c>
      <c r="FK73" s="531">
        <f t="shared" si="198"/>
        <v>53.088016865507164</v>
      </c>
      <c r="FL73" s="641">
        <f t="shared" si="199"/>
        <v>0</v>
      </c>
      <c r="FM73" s="530">
        <f t="shared" si="200"/>
        <v>2770</v>
      </c>
      <c r="FN73" s="532">
        <f t="shared" si="201"/>
        <v>53.088016865507164</v>
      </c>
      <c r="FO73" s="686"/>
      <c r="FP73" s="379"/>
      <c r="FQ73" s="686"/>
      <c r="FR73" s="519">
        <f t="shared" si="233"/>
        <v>145000</v>
      </c>
      <c r="FS73" s="708">
        <f t="shared" si="202"/>
        <v>36000</v>
      </c>
      <c r="FT73" s="529">
        <f t="shared" si="203"/>
        <v>109000</v>
      </c>
      <c r="FU73" s="530">
        <f t="shared" si="204"/>
        <v>2770</v>
      </c>
      <c r="FV73" s="531">
        <f t="shared" si="205"/>
        <v>53.088016865507164</v>
      </c>
      <c r="FW73" s="641">
        <f t="shared" si="206"/>
        <v>0</v>
      </c>
      <c r="FX73" s="530">
        <f t="shared" si="207"/>
        <v>2770</v>
      </c>
      <c r="FY73" s="532">
        <f t="shared" si="208"/>
        <v>53.088016865507164</v>
      </c>
      <c r="FZ73" s="686"/>
      <c r="GA73" s="379"/>
      <c r="GB73" s="379"/>
      <c r="GC73" s="379"/>
      <c r="GD73" s="379"/>
      <c r="GE73" s="379"/>
      <c r="GF73" s="379"/>
      <c r="GG73" s="379"/>
    </row>
    <row r="74" spans="1:189" s="1" customFormat="1" x14ac:dyDescent="0.25">
      <c r="A74" s="379"/>
      <c r="B74" s="379"/>
      <c r="C74" s="379"/>
      <c r="D74" s="379"/>
      <c r="E74" s="379"/>
      <c r="F74" s="379"/>
      <c r="G74" s="379"/>
      <c r="H74" s="379"/>
      <c r="I74" s="539"/>
      <c r="J74" s="379"/>
      <c r="K74" s="379"/>
      <c r="L74" s="379"/>
      <c r="M74" s="379"/>
      <c r="N74" s="379"/>
      <c r="O74" s="379"/>
      <c r="P74" s="379"/>
      <c r="Q74" s="379"/>
      <c r="R74" s="539"/>
      <c r="S74" s="379"/>
      <c r="T74" s="228"/>
      <c r="U74" s="450">
        <f t="shared" si="234"/>
        <v>150000</v>
      </c>
      <c r="V74" s="712">
        <f t="shared" si="235"/>
        <v>8542.4288499999966</v>
      </c>
      <c r="W74" s="697">
        <f t="shared" si="236"/>
        <v>2920</v>
      </c>
      <c r="X74" s="697">
        <f t="shared" si="237"/>
        <v>4420</v>
      </c>
      <c r="Y74" s="698">
        <f t="shared" si="238"/>
        <v>2620</v>
      </c>
      <c r="Z74" s="642">
        <f t="shared" si="239"/>
        <v>-1330</v>
      </c>
      <c r="AA74" s="439">
        <f t="shared" si="240"/>
        <v>1042.5</v>
      </c>
      <c r="AB74" s="713">
        <f t="shared" si="241"/>
        <v>1042.5</v>
      </c>
      <c r="AC74" s="630">
        <f t="shared" si="145"/>
        <v>2920</v>
      </c>
      <c r="AD74" s="459">
        <f t="shared" si="146"/>
        <v>2920</v>
      </c>
      <c r="AE74" s="228"/>
      <c r="AF74" s="379"/>
      <c r="AG74" s="228"/>
      <c r="AH74" s="715">
        <f t="shared" si="147"/>
        <v>7.7956094634057278</v>
      </c>
      <c r="AI74" s="716">
        <f t="shared" si="209"/>
        <v>2.6647198393867493</v>
      </c>
      <c r="AJ74" s="716">
        <f t="shared" si="148"/>
        <v>4.0335827705785725</v>
      </c>
      <c r="AK74" s="454">
        <f t="shared" si="210"/>
        <v>2.3909472531483846</v>
      </c>
      <c r="AL74" s="643">
        <f t="shared" si="211"/>
        <v>-1.2137251323234166</v>
      </c>
      <c r="AM74" s="457">
        <f t="shared" si="212"/>
        <v>0.95135973717831723</v>
      </c>
      <c r="AN74" s="717">
        <f t="shared" si="149"/>
        <v>0.95135973717831723</v>
      </c>
      <c r="AO74" s="633">
        <f t="shared" si="150"/>
        <v>2.6647198393867493</v>
      </c>
      <c r="AP74" s="634">
        <f t="shared" si="151"/>
        <v>2.6647198393867493</v>
      </c>
      <c r="AQ74" s="228"/>
      <c r="AR74" s="379"/>
      <c r="AS74" s="228"/>
      <c r="AT74" s="450">
        <f t="shared" si="213"/>
        <v>150000</v>
      </c>
      <c r="AU74" s="718">
        <f t="shared" si="152"/>
        <v>163.7186306358104</v>
      </c>
      <c r="AV74" s="719">
        <f t="shared" si="214"/>
        <v>55.962819222845098</v>
      </c>
      <c r="AW74" s="720">
        <f t="shared" si="215"/>
        <v>84.710842796224426</v>
      </c>
      <c r="AX74" s="721">
        <f t="shared" si="216"/>
        <v>50.21321450816923</v>
      </c>
      <c r="AY74" s="643">
        <f t="shared" si="217"/>
        <v>-25.489914235063004</v>
      </c>
      <c r="AZ74" s="457">
        <f t="shared" si="218"/>
        <v>19.979876383498635</v>
      </c>
      <c r="BA74" s="717">
        <f t="shared" si="219"/>
        <v>19.979876383498635</v>
      </c>
      <c r="BB74" s="458">
        <f t="shared" si="153"/>
        <v>55.962819222845098</v>
      </c>
      <c r="BC74" s="459">
        <f t="shared" si="154"/>
        <v>55.962819222845098</v>
      </c>
      <c r="BD74" s="228"/>
      <c r="BE74" s="379"/>
      <c r="BF74" s="539"/>
      <c r="BG74" s="379"/>
      <c r="BH74" s="379"/>
      <c r="BI74" s="460"/>
      <c r="BJ74" s="464">
        <f t="shared" si="242"/>
        <v>150000</v>
      </c>
      <c r="BK74" s="465">
        <f t="shared" si="155"/>
        <v>40420</v>
      </c>
      <c r="BL74" s="637">
        <f t="shared" si="156"/>
        <v>109580</v>
      </c>
      <c r="BM74" s="219"/>
      <c r="BN74" s="219"/>
      <c r="BO74" s="464">
        <f t="shared" si="220"/>
        <v>150000</v>
      </c>
      <c r="BP74" s="465">
        <f t="shared" si="157"/>
        <v>37800</v>
      </c>
      <c r="BQ74" s="637">
        <f t="shared" si="221"/>
        <v>112200</v>
      </c>
      <c r="BR74" s="707">
        <f t="shared" si="158"/>
        <v>2620</v>
      </c>
      <c r="BS74" s="298"/>
      <c r="BT74" s="379"/>
      <c r="BU74" s="298"/>
      <c r="BV74" s="464">
        <f t="shared" si="243"/>
        <v>150000</v>
      </c>
      <c r="BW74" s="464">
        <f t="shared" si="244"/>
        <v>17622.42885</v>
      </c>
      <c r="BX74" s="637">
        <f t="shared" si="159"/>
        <v>127202.42885</v>
      </c>
      <c r="BY74" s="707">
        <f t="shared" si="160"/>
        <v>17622.428849999997</v>
      </c>
      <c r="BZ74" s="298"/>
      <c r="CA74" s="379"/>
      <c r="CB74" s="219"/>
      <c r="CC74" s="464">
        <f t="shared" si="131"/>
        <v>26302.132611940302</v>
      </c>
      <c r="CD74" s="464">
        <f t="shared" si="161"/>
        <v>176302.13261194029</v>
      </c>
      <c r="CE74" s="465">
        <f t="shared" si="162"/>
        <v>58179.703761940298</v>
      </c>
      <c r="CF74" s="637">
        <f t="shared" si="245"/>
        <v>118122.42885</v>
      </c>
      <c r="CG74" s="707">
        <f t="shared" si="163"/>
        <v>8542.4288499999966</v>
      </c>
      <c r="CH74" s="298"/>
      <c r="CI74" s="465">
        <f t="shared" si="164"/>
        <v>49500</v>
      </c>
      <c r="CJ74" s="464">
        <f t="shared" si="246"/>
        <v>100500</v>
      </c>
      <c r="CK74" s="637">
        <f t="shared" si="247"/>
        <v>17622.42885</v>
      </c>
      <c r="CL74" s="637">
        <f t="shared" si="222"/>
        <v>118122.42885</v>
      </c>
      <c r="CM74" s="707">
        <f t="shared" si="165"/>
        <v>8542.4288499999966</v>
      </c>
      <c r="CN74" s="298"/>
      <c r="CO74" s="379"/>
      <c r="CP74" s="539"/>
      <c r="CQ74" s="379"/>
      <c r="CR74" s="26"/>
      <c r="CS74" s="519">
        <f t="shared" si="223"/>
        <v>150000</v>
      </c>
      <c r="CT74" s="520">
        <f t="shared" si="255"/>
        <v>37500</v>
      </c>
      <c r="CU74" s="521">
        <f t="shared" si="166"/>
        <v>112500</v>
      </c>
      <c r="CV74" s="522">
        <f t="shared" si="167"/>
        <v>2920</v>
      </c>
      <c r="CW74" s="26"/>
      <c r="CX74" s="519">
        <f t="shared" si="224"/>
        <v>150000</v>
      </c>
      <c r="CY74" s="520">
        <f t="shared" si="256"/>
        <v>52500</v>
      </c>
      <c r="CZ74" s="521">
        <f t="shared" si="168"/>
        <v>97500</v>
      </c>
      <c r="DA74" s="522">
        <f t="shared" si="169"/>
        <v>-12080</v>
      </c>
      <c r="DB74" s="521">
        <f t="shared" si="225"/>
        <v>16500</v>
      </c>
      <c r="DC74" s="521">
        <f t="shared" si="170"/>
        <v>114000</v>
      </c>
      <c r="DD74" s="522">
        <f t="shared" si="248"/>
        <v>4420</v>
      </c>
      <c r="DE74" s="533">
        <f t="shared" si="226"/>
        <v>84.710842796224426</v>
      </c>
      <c r="DF74" s="26"/>
      <c r="DG74" s="379"/>
      <c r="DH74" s="480"/>
      <c r="DI74" s="519">
        <f t="shared" si="227"/>
        <v>150000</v>
      </c>
      <c r="DJ74" s="520">
        <f t="shared" si="257"/>
        <v>37800</v>
      </c>
      <c r="DK74" s="529">
        <f t="shared" si="171"/>
        <v>112200</v>
      </c>
      <c r="DL74" s="522">
        <f t="shared" si="172"/>
        <v>2620</v>
      </c>
      <c r="DM74" s="531">
        <f t="shared" si="173"/>
        <v>50.21321450816923</v>
      </c>
      <c r="DN74" s="480"/>
      <c r="DO74" s="379"/>
      <c r="DP74" s="484"/>
      <c r="DQ74" s="519">
        <f t="shared" si="228"/>
        <v>150000</v>
      </c>
      <c r="DR74" s="708">
        <f t="shared" si="174"/>
        <v>41750</v>
      </c>
      <c r="DS74" s="529">
        <f t="shared" si="175"/>
        <v>108250</v>
      </c>
      <c r="DT74" s="523">
        <f t="shared" si="176"/>
        <v>-1330</v>
      </c>
      <c r="DU74" s="531">
        <f t="shared" si="177"/>
        <v>-25.489914235063004</v>
      </c>
      <c r="DV74" s="484"/>
      <c r="DW74" s="379"/>
      <c r="DX74" s="486"/>
      <c r="DY74" s="464">
        <f t="shared" si="249"/>
        <v>150000</v>
      </c>
      <c r="DZ74" s="708">
        <f t="shared" si="178"/>
        <v>39377.5</v>
      </c>
      <c r="EA74" s="529">
        <f t="shared" si="250"/>
        <v>110622.5</v>
      </c>
      <c r="EB74" s="530">
        <f t="shared" si="251"/>
        <v>1042.5</v>
      </c>
      <c r="EC74" s="533">
        <f t="shared" si="252"/>
        <v>39.959752766997269</v>
      </c>
      <c r="ED74" s="464">
        <f t="shared" si="229"/>
        <v>0</v>
      </c>
      <c r="EE74" s="524">
        <f t="shared" si="179"/>
        <v>1042.5</v>
      </c>
      <c r="EF74" s="531">
        <f t="shared" si="253"/>
        <v>39.959752766997269</v>
      </c>
      <c r="EG74" s="531">
        <f t="shared" si="254"/>
        <v>19.979876383498635</v>
      </c>
      <c r="EH74" s="486"/>
      <c r="EI74" s="379"/>
      <c r="EJ74" s="686"/>
      <c r="EK74" s="519">
        <f t="shared" si="230"/>
        <v>150000</v>
      </c>
      <c r="EL74" s="708">
        <f t="shared" si="181"/>
        <v>34650</v>
      </c>
      <c r="EM74" s="529">
        <f t="shared" si="182"/>
        <v>115350</v>
      </c>
      <c r="EN74" s="522">
        <f t="shared" si="183"/>
        <v>5770</v>
      </c>
      <c r="EO74" s="531">
        <f t="shared" si="184"/>
        <v>110.58406401226583</v>
      </c>
      <c r="EP74" s="641">
        <f t="shared" si="185"/>
        <v>0</v>
      </c>
      <c r="EQ74" s="530">
        <f t="shared" si="186"/>
        <v>5770</v>
      </c>
      <c r="ER74" s="532">
        <f t="shared" si="187"/>
        <v>110.58406401226583</v>
      </c>
      <c r="ES74" s="686"/>
      <c r="ET74" s="379"/>
      <c r="EU74" s="686"/>
      <c r="EV74" s="519">
        <f t="shared" si="231"/>
        <v>150000</v>
      </c>
      <c r="EW74" s="708">
        <f t="shared" si="188"/>
        <v>39900</v>
      </c>
      <c r="EX74" s="529">
        <f t="shared" si="189"/>
        <v>110100</v>
      </c>
      <c r="EY74" s="530">
        <f t="shared" si="190"/>
        <v>520</v>
      </c>
      <c r="EZ74" s="531">
        <f t="shared" si="191"/>
        <v>9.9659815054381671</v>
      </c>
      <c r="FA74" s="641">
        <f t="shared" si="192"/>
        <v>0</v>
      </c>
      <c r="FB74" s="530">
        <f t="shared" si="193"/>
        <v>520</v>
      </c>
      <c r="FC74" s="532">
        <f t="shared" si="194"/>
        <v>9.9659815054381671</v>
      </c>
      <c r="FD74" s="686"/>
      <c r="FE74" s="379"/>
      <c r="FF74" s="686"/>
      <c r="FG74" s="519">
        <f t="shared" si="232"/>
        <v>150000</v>
      </c>
      <c r="FH74" s="708">
        <f t="shared" si="195"/>
        <v>37500</v>
      </c>
      <c r="FI74" s="529">
        <f t="shared" si="196"/>
        <v>112500</v>
      </c>
      <c r="FJ74" s="530">
        <f t="shared" si="197"/>
        <v>2920</v>
      </c>
      <c r="FK74" s="531">
        <f t="shared" si="198"/>
        <v>55.962819222845098</v>
      </c>
      <c r="FL74" s="641">
        <f t="shared" si="199"/>
        <v>0</v>
      </c>
      <c r="FM74" s="530">
        <f t="shared" si="200"/>
        <v>2920</v>
      </c>
      <c r="FN74" s="532">
        <f t="shared" si="201"/>
        <v>55.962819222845098</v>
      </c>
      <c r="FO74" s="686"/>
      <c r="FP74" s="379"/>
      <c r="FQ74" s="686"/>
      <c r="FR74" s="519">
        <f t="shared" si="233"/>
        <v>150000</v>
      </c>
      <c r="FS74" s="708">
        <f t="shared" si="202"/>
        <v>37500</v>
      </c>
      <c r="FT74" s="529">
        <f t="shared" si="203"/>
        <v>112500</v>
      </c>
      <c r="FU74" s="530">
        <f t="shared" si="204"/>
        <v>2920</v>
      </c>
      <c r="FV74" s="531">
        <f t="shared" si="205"/>
        <v>55.962819222845098</v>
      </c>
      <c r="FW74" s="641">
        <f t="shared" si="206"/>
        <v>0</v>
      </c>
      <c r="FX74" s="530">
        <f t="shared" si="207"/>
        <v>2920</v>
      </c>
      <c r="FY74" s="532">
        <f t="shared" si="208"/>
        <v>55.962819222845098</v>
      </c>
      <c r="FZ74" s="686"/>
      <c r="GA74" s="379"/>
      <c r="GB74" s="379"/>
      <c r="GC74" s="379"/>
      <c r="GD74" s="379"/>
      <c r="GE74" s="379"/>
      <c r="GF74" s="379"/>
      <c r="GG74" s="379"/>
    </row>
    <row r="75" spans="1:189" s="1" customFormat="1" x14ac:dyDescent="0.25">
      <c r="A75" s="379"/>
      <c r="B75" s="379"/>
      <c r="C75" s="379"/>
      <c r="D75" s="379"/>
      <c r="E75" s="379"/>
      <c r="F75" s="379"/>
      <c r="G75" s="379"/>
      <c r="H75" s="379"/>
      <c r="I75" s="539"/>
      <c r="J75" s="379"/>
      <c r="K75" s="379"/>
      <c r="L75" s="379"/>
      <c r="M75" s="379"/>
      <c r="N75" s="379"/>
      <c r="O75" s="379"/>
      <c r="P75" s="379"/>
      <c r="Q75" s="379"/>
      <c r="R75" s="539"/>
      <c r="S75" s="379"/>
      <c r="T75" s="228"/>
      <c r="U75" s="450">
        <f t="shared" si="234"/>
        <v>155000</v>
      </c>
      <c r="V75" s="712">
        <f t="shared" si="235"/>
        <v>8464.3008932835801</v>
      </c>
      <c r="W75" s="697">
        <f t="shared" si="236"/>
        <v>2820</v>
      </c>
      <c r="X75" s="697">
        <f t="shared" si="237"/>
        <v>4320</v>
      </c>
      <c r="Y75" s="698">
        <f t="shared" si="238"/>
        <v>2320</v>
      </c>
      <c r="Z75" s="642">
        <f t="shared" si="239"/>
        <v>-1630</v>
      </c>
      <c r="AA75" s="439">
        <f t="shared" si="240"/>
        <v>1042.5</v>
      </c>
      <c r="AB75" s="713">
        <f t="shared" si="241"/>
        <v>1042.5</v>
      </c>
      <c r="AC75" s="630">
        <f t="shared" si="145"/>
        <v>3070</v>
      </c>
      <c r="AD75" s="459">
        <f t="shared" si="146"/>
        <v>3070</v>
      </c>
      <c r="AE75" s="228"/>
      <c r="AF75" s="379"/>
      <c r="AG75" s="228"/>
      <c r="AH75" s="715">
        <f t="shared" si="147"/>
        <v>7.4951747926003538</v>
      </c>
      <c r="AI75" s="716">
        <f t="shared" si="209"/>
        <v>2.4971221110422386</v>
      </c>
      <c r="AJ75" s="716">
        <f t="shared" si="148"/>
        <v>3.8253785530859825</v>
      </c>
      <c r="AK75" s="454">
        <f t="shared" si="210"/>
        <v>2.0543699636943238</v>
      </c>
      <c r="AL75" s="643">
        <f t="shared" si="211"/>
        <v>-1.4433720003542017</v>
      </c>
      <c r="AM75" s="457">
        <f t="shared" si="212"/>
        <v>0.92313822722040206</v>
      </c>
      <c r="AN75" s="717">
        <f t="shared" si="149"/>
        <v>0.92313822722040206</v>
      </c>
      <c r="AO75" s="633">
        <f t="shared" si="150"/>
        <v>2.718498184716196</v>
      </c>
      <c r="AP75" s="634">
        <f t="shared" si="151"/>
        <v>2.718498184716196</v>
      </c>
      <c r="AQ75" s="228"/>
      <c r="AR75" s="379"/>
      <c r="AS75" s="228"/>
      <c r="AT75" s="450">
        <f t="shared" si="213"/>
        <v>155000</v>
      </c>
      <c r="AU75" s="718">
        <f t="shared" si="152"/>
        <v>162.22128107486139</v>
      </c>
      <c r="AV75" s="719">
        <f t="shared" si="214"/>
        <v>54.046284317953138</v>
      </c>
      <c r="AW75" s="720">
        <f t="shared" si="215"/>
        <v>82.794307891332465</v>
      </c>
      <c r="AX75" s="721">
        <f t="shared" si="216"/>
        <v>44.463609793493362</v>
      </c>
      <c r="AY75" s="643">
        <f t="shared" si="217"/>
        <v>-31.239518949738873</v>
      </c>
      <c r="AZ75" s="457">
        <f t="shared" si="218"/>
        <v>19.979876383498635</v>
      </c>
      <c r="BA75" s="717">
        <f t="shared" si="219"/>
        <v>19.979876383498635</v>
      </c>
      <c r="BB75" s="458">
        <f t="shared" si="153"/>
        <v>58.837621580183026</v>
      </c>
      <c r="BC75" s="459">
        <f t="shared" si="154"/>
        <v>58.837621580183026</v>
      </c>
      <c r="BD75" s="228"/>
      <c r="BE75" s="379"/>
      <c r="BF75" s="539"/>
      <c r="BG75" s="379"/>
      <c r="BH75" s="379"/>
      <c r="BI75" s="460"/>
      <c r="BJ75" s="464">
        <f t="shared" si="242"/>
        <v>155000</v>
      </c>
      <c r="BK75" s="465">
        <f t="shared" si="155"/>
        <v>42070</v>
      </c>
      <c r="BL75" s="637">
        <f t="shared" si="156"/>
        <v>112930</v>
      </c>
      <c r="BM75" s="219"/>
      <c r="BN75" s="219"/>
      <c r="BO75" s="464">
        <f t="shared" si="220"/>
        <v>155000</v>
      </c>
      <c r="BP75" s="465">
        <f t="shared" si="157"/>
        <v>39750</v>
      </c>
      <c r="BQ75" s="637">
        <f t="shared" si="221"/>
        <v>115250</v>
      </c>
      <c r="BR75" s="707">
        <f t="shared" si="158"/>
        <v>2320</v>
      </c>
      <c r="BS75" s="298"/>
      <c r="BT75" s="379"/>
      <c r="BU75" s="298"/>
      <c r="BV75" s="464">
        <f t="shared" si="243"/>
        <v>155000</v>
      </c>
      <c r="BW75" s="464">
        <f t="shared" si="244"/>
        <v>17622.42885</v>
      </c>
      <c r="BX75" s="637">
        <f t="shared" si="159"/>
        <v>130552.42885</v>
      </c>
      <c r="BY75" s="707">
        <f t="shared" si="160"/>
        <v>17622.428849999997</v>
      </c>
      <c r="BZ75" s="298"/>
      <c r="CA75" s="379"/>
      <c r="CB75" s="219"/>
      <c r="CC75" s="464">
        <f t="shared" si="131"/>
        <v>26302.132611940302</v>
      </c>
      <c r="CD75" s="464">
        <f t="shared" si="161"/>
        <v>181302.13261194029</v>
      </c>
      <c r="CE75" s="465">
        <f t="shared" si="162"/>
        <v>59907.831718656715</v>
      </c>
      <c r="CF75" s="637">
        <f t="shared" si="245"/>
        <v>121394.30089328358</v>
      </c>
      <c r="CG75" s="707">
        <f t="shared" si="163"/>
        <v>8464.3008932835801</v>
      </c>
      <c r="CH75" s="298"/>
      <c r="CI75" s="465">
        <f t="shared" si="164"/>
        <v>51150</v>
      </c>
      <c r="CJ75" s="464">
        <f t="shared" si="246"/>
        <v>103850</v>
      </c>
      <c r="CK75" s="637">
        <f t="shared" si="247"/>
        <v>17622.42885</v>
      </c>
      <c r="CL75" s="637">
        <f t="shared" si="222"/>
        <v>121472.42885</v>
      </c>
      <c r="CM75" s="707">
        <f t="shared" si="165"/>
        <v>8542.4288499999966</v>
      </c>
      <c r="CN75" s="298"/>
      <c r="CO75" s="379"/>
      <c r="CP75" s="539"/>
      <c r="CQ75" s="379"/>
      <c r="CR75" s="26"/>
      <c r="CS75" s="519">
        <f t="shared" si="223"/>
        <v>155000</v>
      </c>
      <c r="CT75" s="520">
        <f t="shared" si="255"/>
        <v>39250</v>
      </c>
      <c r="CU75" s="521">
        <f t="shared" si="166"/>
        <v>115750</v>
      </c>
      <c r="CV75" s="522">
        <f t="shared" si="167"/>
        <v>2820</v>
      </c>
      <c r="CW75" s="26"/>
      <c r="CX75" s="519">
        <f t="shared" si="224"/>
        <v>155000</v>
      </c>
      <c r="CY75" s="520">
        <f t="shared" si="256"/>
        <v>54250</v>
      </c>
      <c r="CZ75" s="521">
        <f t="shared" si="168"/>
        <v>100750</v>
      </c>
      <c r="DA75" s="522">
        <f t="shared" si="169"/>
        <v>-12180</v>
      </c>
      <c r="DB75" s="521">
        <f t="shared" si="225"/>
        <v>16500</v>
      </c>
      <c r="DC75" s="521">
        <f t="shared" si="170"/>
        <v>117250</v>
      </c>
      <c r="DD75" s="522">
        <f t="shared" si="248"/>
        <v>4320</v>
      </c>
      <c r="DE75" s="533">
        <f t="shared" si="226"/>
        <v>82.794307891332465</v>
      </c>
      <c r="DF75" s="26"/>
      <c r="DG75" s="379"/>
      <c r="DH75" s="480"/>
      <c r="DI75" s="519">
        <f t="shared" si="227"/>
        <v>155000</v>
      </c>
      <c r="DJ75" s="520">
        <f t="shared" si="257"/>
        <v>39750</v>
      </c>
      <c r="DK75" s="529">
        <f t="shared" si="171"/>
        <v>115250</v>
      </c>
      <c r="DL75" s="522">
        <f t="shared" si="172"/>
        <v>2320</v>
      </c>
      <c r="DM75" s="531">
        <f t="shared" si="173"/>
        <v>44.463609793493362</v>
      </c>
      <c r="DN75" s="480"/>
      <c r="DO75" s="379"/>
      <c r="DP75" s="484"/>
      <c r="DQ75" s="519">
        <f t="shared" si="228"/>
        <v>155000</v>
      </c>
      <c r="DR75" s="708">
        <f t="shared" si="174"/>
        <v>43700</v>
      </c>
      <c r="DS75" s="529">
        <f t="shared" si="175"/>
        <v>111300</v>
      </c>
      <c r="DT75" s="523">
        <f t="shared" si="176"/>
        <v>-1630</v>
      </c>
      <c r="DU75" s="531">
        <f t="shared" si="177"/>
        <v>-31.239518949738873</v>
      </c>
      <c r="DV75" s="484"/>
      <c r="DW75" s="379"/>
      <c r="DX75" s="486"/>
      <c r="DY75" s="464">
        <f t="shared" si="249"/>
        <v>155000</v>
      </c>
      <c r="DZ75" s="708">
        <f t="shared" si="178"/>
        <v>41027.5</v>
      </c>
      <c r="EA75" s="529">
        <f t="shared" si="250"/>
        <v>113972.5</v>
      </c>
      <c r="EB75" s="530">
        <f t="shared" si="251"/>
        <v>1042.5</v>
      </c>
      <c r="EC75" s="533">
        <f t="shared" si="252"/>
        <v>39.959752766997269</v>
      </c>
      <c r="ED75" s="464">
        <f t="shared" si="229"/>
        <v>0</v>
      </c>
      <c r="EE75" s="524">
        <f t="shared" si="179"/>
        <v>1042.5</v>
      </c>
      <c r="EF75" s="531">
        <f t="shared" si="253"/>
        <v>39.959752766997269</v>
      </c>
      <c r="EG75" s="531">
        <f t="shared" si="254"/>
        <v>19.979876383498635</v>
      </c>
      <c r="EH75" s="486"/>
      <c r="EI75" s="379"/>
      <c r="EJ75" s="686"/>
      <c r="EK75" s="519">
        <f t="shared" si="230"/>
        <v>155000</v>
      </c>
      <c r="EL75" s="708">
        <f t="shared" si="181"/>
        <v>36050</v>
      </c>
      <c r="EM75" s="529">
        <f t="shared" si="182"/>
        <v>118950</v>
      </c>
      <c r="EN75" s="522">
        <f t="shared" si="183"/>
        <v>6020</v>
      </c>
      <c r="EO75" s="531">
        <f t="shared" si="184"/>
        <v>115.37540127449572</v>
      </c>
      <c r="EP75" s="641">
        <f t="shared" si="185"/>
        <v>0</v>
      </c>
      <c r="EQ75" s="530">
        <f t="shared" si="186"/>
        <v>6020</v>
      </c>
      <c r="ER75" s="532">
        <f t="shared" si="187"/>
        <v>115.37540127449572</v>
      </c>
      <c r="ES75" s="686"/>
      <c r="ET75" s="379"/>
      <c r="EU75" s="686"/>
      <c r="EV75" s="519">
        <f t="shared" si="231"/>
        <v>155000</v>
      </c>
      <c r="EW75" s="708">
        <f t="shared" si="188"/>
        <v>41550</v>
      </c>
      <c r="EX75" s="529">
        <f t="shared" si="189"/>
        <v>113450</v>
      </c>
      <c r="EY75" s="530">
        <f t="shared" si="190"/>
        <v>520</v>
      </c>
      <c r="EZ75" s="531">
        <f t="shared" si="191"/>
        <v>9.9659815054381671</v>
      </c>
      <c r="FA75" s="641">
        <f t="shared" si="192"/>
        <v>0</v>
      </c>
      <c r="FB75" s="530">
        <f t="shared" si="193"/>
        <v>520</v>
      </c>
      <c r="FC75" s="532">
        <f t="shared" si="194"/>
        <v>9.9659815054381671</v>
      </c>
      <c r="FD75" s="686"/>
      <c r="FE75" s="379"/>
      <c r="FF75" s="686"/>
      <c r="FG75" s="519">
        <f t="shared" si="232"/>
        <v>155000</v>
      </c>
      <c r="FH75" s="708">
        <f t="shared" si="195"/>
        <v>39000</v>
      </c>
      <c r="FI75" s="529">
        <f t="shared" si="196"/>
        <v>116000</v>
      </c>
      <c r="FJ75" s="530">
        <f t="shared" si="197"/>
        <v>3070</v>
      </c>
      <c r="FK75" s="531">
        <f t="shared" si="198"/>
        <v>58.837621580183026</v>
      </c>
      <c r="FL75" s="641">
        <f t="shared" si="199"/>
        <v>0</v>
      </c>
      <c r="FM75" s="530">
        <f t="shared" si="200"/>
        <v>3070</v>
      </c>
      <c r="FN75" s="532">
        <f t="shared" si="201"/>
        <v>58.837621580183026</v>
      </c>
      <c r="FO75" s="686"/>
      <c r="FP75" s="379"/>
      <c r="FQ75" s="686"/>
      <c r="FR75" s="519">
        <f t="shared" si="233"/>
        <v>155000</v>
      </c>
      <c r="FS75" s="708">
        <f t="shared" si="202"/>
        <v>39000</v>
      </c>
      <c r="FT75" s="529">
        <f t="shared" si="203"/>
        <v>116000</v>
      </c>
      <c r="FU75" s="530">
        <f t="shared" si="204"/>
        <v>3070</v>
      </c>
      <c r="FV75" s="531">
        <f t="shared" si="205"/>
        <v>58.837621580183026</v>
      </c>
      <c r="FW75" s="641">
        <f t="shared" si="206"/>
        <v>0</v>
      </c>
      <c r="FX75" s="530">
        <f t="shared" si="207"/>
        <v>3070</v>
      </c>
      <c r="FY75" s="532">
        <f t="shared" si="208"/>
        <v>58.837621580183026</v>
      </c>
      <c r="FZ75" s="686"/>
      <c r="GA75" s="379"/>
      <c r="GB75" s="379"/>
      <c r="GC75" s="379"/>
      <c r="GD75" s="379"/>
      <c r="GE75" s="379"/>
      <c r="GF75" s="379"/>
      <c r="GG75" s="379"/>
    </row>
    <row r="76" spans="1:189" s="1" customFormat="1" x14ac:dyDescent="0.25">
      <c r="A76" s="379"/>
      <c r="B76" s="379"/>
      <c r="C76" s="379"/>
      <c r="D76" s="379"/>
      <c r="E76" s="379"/>
      <c r="F76" s="379"/>
      <c r="G76" s="379"/>
      <c r="H76" s="379"/>
      <c r="I76" s="539"/>
      <c r="J76" s="379"/>
      <c r="K76" s="379"/>
      <c r="L76" s="379"/>
      <c r="M76" s="379"/>
      <c r="N76" s="379"/>
      <c r="O76" s="379"/>
      <c r="P76" s="379"/>
      <c r="Q76" s="379"/>
      <c r="R76" s="539"/>
      <c r="S76" s="379"/>
      <c r="T76" s="228"/>
      <c r="U76" s="450">
        <f t="shared" si="234"/>
        <v>160000</v>
      </c>
      <c r="V76" s="712">
        <f t="shared" si="235"/>
        <v>8164.3008932835801</v>
      </c>
      <c r="W76" s="697">
        <f t="shared" si="236"/>
        <v>2720</v>
      </c>
      <c r="X76" s="697">
        <f t="shared" si="237"/>
        <v>4220</v>
      </c>
      <c r="Y76" s="698">
        <f t="shared" si="238"/>
        <v>2020</v>
      </c>
      <c r="Z76" s="642">
        <f t="shared" si="239"/>
        <v>-1930</v>
      </c>
      <c r="AA76" s="439">
        <f t="shared" si="240"/>
        <v>1042.5</v>
      </c>
      <c r="AB76" s="713">
        <f t="shared" si="241"/>
        <v>1042.5</v>
      </c>
      <c r="AC76" s="630">
        <f t="shared" si="145"/>
        <v>3220</v>
      </c>
      <c r="AD76" s="459">
        <f t="shared" si="146"/>
        <v>3220</v>
      </c>
      <c r="AE76" s="228"/>
      <c r="AF76" s="379"/>
      <c r="AG76" s="228"/>
      <c r="AH76" s="715">
        <f t="shared" si="147"/>
        <v>7.0212425982830924</v>
      </c>
      <c r="AI76" s="716">
        <f t="shared" si="209"/>
        <v>2.3391812865497075</v>
      </c>
      <c r="AJ76" s="716">
        <f t="shared" si="148"/>
        <v>3.6291709666322669</v>
      </c>
      <c r="AK76" s="454">
        <f t="shared" si="210"/>
        <v>1.7371861025111799</v>
      </c>
      <c r="AL76" s="643">
        <f t="shared" si="211"/>
        <v>-1.6597867217062263</v>
      </c>
      <c r="AM76" s="457">
        <f t="shared" si="212"/>
        <v>0.89654282765737869</v>
      </c>
      <c r="AN76" s="717">
        <f t="shared" si="149"/>
        <v>0.89654282765737869</v>
      </c>
      <c r="AO76" s="633">
        <f t="shared" si="150"/>
        <v>2.7691778465772274</v>
      </c>
      <c r="AP76" s="634">
        <f t="shared" si="151"/>
        <v>2.7691778465772274</v>
      </c>
      <c r="AQ76" s="228"/>
      <c r="AR76" s="379"/>
      <c r="AS76" s="228"/>
      <c r="AT76" s="450">
        <f t="shared" si="213"/>
        <v>160000</v>
      </c>
      <c r="AU76" s="718">
        <f t="shared" si="152"/>
        <v>156.47167636018551</v>
      </c>
      <c r="AV76" s="719">
        <f t="shared" si="214"/>
        <v>52.129749413061184</v>
      </c>
      <c r="AW76" s="720">
        <f t="shared" si="215"/>
        <v>80.877772986440519</v>
      </c>
      <c r="AX76" s="721">
        <f t="shared" si="216"/>
        <v>38.7140050788175</v>
      </c>
      <c r="AY76" s="643">
        <f t="shared" si="217"/>
        <v>-36.989123664414734</v>
      </c>
      <c r="AZ76" s="457">
        <f t="shared" si="218"/>
        <v>19.979876383498635</v>
      </c>
      <c r="BA76" s="717">
        <f t="shared" si="219"/>
        <v>19.979876383498635</v>
      </c>
      <c r="BB76" s="458">
        <f t="shared" si="153"/>
        <v>61.71242393752096</v>
      </c>
      <c r="BC76" s="459">
        <f t="shared" si="154"/>
        <v>61.71242393752096</v>
      </c>
      <c r="BD76" s="228"/>
      <c r="BE76" s="379"/>
      <c r="BF76" s="539"/>
      <c r="BG76" s="379"/>
      <c r="BH76" s="379"/>
      <c r="BI76" s="460"/>
      <c r="BJ76" s="464">
        <f t="shared" si="242"/>
        <v>160000</v>
      </c>
      <c r="BK76" s="465">
        <f t="shared" si="155"/>
        <v>43720</v>
      </c>
      <c r="BL76" s="637">
        <f t="shared" si="156"/>
        <v>116280</v>
      </c>
      <c r="BM76" s="219"/>
      <c r="BN76" s="219"/>
      <c r="BO76" s="464">
        <f t="shared" si="220"/>
        <v>160000</v>
      </c>
      <c r="BP76" s="465">
        <f t="shared" si="157"/>
        <v>41700</v>
      </c>
      <c r="BQ76" s="637">
        <f t="shared" si="221"/>
        <v>118300</v>
      </c>
      <c r="BR76" s="707">
        <f t="shared" si="158"/>
        <v>2020</v>
      </c>
      <c r="BS76" s="298"/>
      <c r="BT76" s="379"/>
      <c r="BU76" s="298"/>
      <c r="BV76" s="464">
        <f t="shared" si="243"/>
        <v>160000</v>
      </c>
      <c r="BW76" s="464">
        <f t="shared" si="244"/>
        <v>17622.42885</v>
      </c>
      <c r="BX76" s="637">
        <f t="shared" si="159"/>
        <v>133902.42885</v>
      </c>
      <c r="BY76" s="707">
        <f t="shared" si="160"/>
        <v>17622.428849999997</v>
      </c>
      <c r="BZ76" s="298"/>
      <c r="CA76" s="379"/>
      <c r="CB76" s="219"/>
      <c r="CC76" s="464">
        <f t="shared" si="131"/>
        <v>26302.132611940302</v>
      </c>
      <c r="CD76" s="464">
        <f t="shared" si="161"/>
        <v>186302.13261194029</v>
      </c>
      <c r="CE76" s="465">
        <f t="shared" si="162"/>
        <v>61857.831718656715</v>
      </c>
      <c r="CF76" s="637">
        <f t="shared" si="245"/>
        <v>124444.30089328358</v>
      </c>
      <c r="CG76" s="707">
        <f t="shared" si="163"/>
        <v>8164.3008932835801</v>
      </c>
      <c r="CH76" s="298"/>
      <c r="CI76" s="465">
        <f t="shared" si="164"/>
        <v>52800</v>
      </c>
      <c r="CJ76" s="464">
        <f t="shared" si="246"/>
        <v>107200</v>
      </c>
      <c r="CK76" s="637">
        <f t="shared" si="247"/>
        <v>17622.42885</v>
      </c>
      <c r="CL76" s="637">
        <f t="shared" si="222"/>
        <v>124822.42885</v>
      </c>
      <c r="CM76" s="707">
        <f t="shared" si="165"/>
        <v>8542.4288499999966</v>
      </c>
      <c r="CN76" s="298"/>
      <c r="CO76" s="379"/>
      <c r="CP76" s="539"/>
      <c r="CQ76" s="379"/>
      <c r="CR76" s="26"/>
      <c r="CS76" s="519">
        <f t="shared" si="223"/>
        <v>160000</v>
      </c>
      <c r="CT76" s="520">
        <f t="shared" si="255"/>
        <v>41000</v>
      </c>
      <c r="CU76" s="521">
        <f t="shared" si="166"/>
        <v>119000</v>
      </c>
      <c r="CV76" s="522">
        <f t="shared" si="167"/>
        <v>2720</v>
      </c>
      <c r="CW76" s="26"/>
      <c r="CX76" s="519">
        <f t="shared" si="224"/>
        <v>160000</v>
      </c>
      <c r="CY76" s="520">
        <f t="shared" si="256"/>
        <v>56000</v>
      </c>
      <c r="CZ76" s="521">
        <f t="shared" si="168"/>
        <v>104000</v>
      </c>
      <c r="DA76" s="522">
        <f t="shared" si="169"/>
        <v>-12280</v>
      </c>
      <c r="DB76" s="521">
        <f t="shared" si="225"/>
        <v>16500</v>
      </c>
      <c r="DC76" s="521">
        <f t="shared" si="170"/>
        <v>120500</v>
      </c>
      <c r="DD76" s="522">
        <f t="shared" si="248"/>
        <v>4220</v>
      </c>
      <c r="DE76" s="533">
        <f t="shared" si="226"/>
        <v>80.877772986440519</v>
      </c>
      <c r="DF76" s="26"/>
      <c r="DG76" s="379"/>
      <c r="DH76" s="480"/>
      <c r="DI76" s="519">
        <f t="shared" si="227"/>
        <v>160000</v>
      </c>
      <c r="DJ76" s="520">
        <f t="shared" si="257"/>
        <v>41700</v>
      </c>
      <c r="DK76" s="529">
        <f t="shared" si="171"/>
        <v>118300</v>
      </c>
      <c r="DL76" s="522">
        <f t="shared" si="172"/>
        <v>2020</v>
      </c>
      <c r="DM76" s="531">
        <f t="shared" si="173"/>
        <v>38.7140050788175</v>
      </c>
      <c r="DN76" s="480"/>
      <c r="DO76" s="379"/>
      <c r="DP76" s="484"/>
      <c r="DQ76" s="519">
        <f t="shared" si="228"/>
        <v>160000</v>
      </c>
      <c r="DR76" s="708">
        <f t="shared" si="174"/>
        <v>45650</v>
      </c>
      <c r="DS76" s="529">
        <f t="shared" si="175"/>
        <v>114350</v>
      </c>
      <c r="DT76" s="523">
        <f t="shared" si="176"/>
        <v>-1930</v>
      </c>
      <c r="DU76" s="531">
        <f t="shared" si="177"/>
        <v>-36.989123664414734</v>
      </c>
      <c r="DV76" s="484"/>
      <c r="DW76" s="379"/>
      <c r="DX76" s="486"/>
      <c r="DY76" s="464">
        <f t="shared" si="249"/>
        <v>160000</v>
      </c>
      <c r="DZ76" s="708">
        <f t="shared" si="178"/>
        <v>42677.5</v>
      </c>
      <c r="EA76" s="529">
        <f t="shared" si="250"/>
        <v>117322.5</v>
      </c>
      <c r="EB76" s="530">
        <f t="shared" si="251"/>
        <v>1042.5</v>
      </c>
      <c r="EC76" s="533">
        <f t="shared" si="252"/>
        <v>39.959752766997269</v>
      </c>
      <c r="ED76" s="464">
        <f t="shared" si="229"/>
        <v>0</v>
      </c>
      <c r="EE76" s="524">
        <f t="shared" si="179"/>
        <v>1042.5</v>
      </c>
      <c r="EF76" s="531">
        <f t="shared" si="253"/>
        <v>39.959752766997269</v>
      </c>
      <c r="EG76" s="531">
        <f t="shared" si="254"/>
        <v>19.979876383498635</v>
      </c>
      <c r="EH76" s="486"/>
      <c r="EI76" s="379"/>
      <c r="EJ76" s="686"/>
      <c r="EK76" s="519">
        <f t="shared" si="230"/>
        <v>160000</v>
      </c>
      <c r="EL76" s="708">
        <f t="shared" si="181"/>
        <v>37450</v>
      </c>
      <c r="EM76" s="529">
        <f t="shared" si="182"/>
        <v>122550</v>
      </c>
      <c r="EN76" s="522">
        <f t="shared" si="183"/>
        <v>6270</v>
      </c>
      <c r="EO76" s="531">
        <f t="shared" si="184"/>
        <v>120.1667385367256</v>
      </c>
      <c r="EP76" s="641">
        <f t="shared" si="185"/>
        <v>0</v>
      </c>
      <c r="EQ76" s="530">
        <f t="shared" si="186"/>
        <v>6270</v>
      </c>
      <c r="ER76" s="532">
        <f t="shared" si="187"/>
        <v>120.1667385367256</v>
      </c>
      <c r="ES76" s="686"/>
      <c r="ET76" s="379"/>
      <c r="EU76" s="686"/>
      <c r="EV76" s="519">
        <f t="shared" si="231"/>
        <v>160000</v>
      </c>
      <c r="EW76" s="708">
        <f t="shared" si="188"/>
        <v>43200</v>
      </c>
      <c r="EX76" s="529">
        <f t="shared" si="189"/>
        <v>116800</v>
      </c>
      <c r="EY76" s="530">
        <f t="shared" si="190"/>
        <v>520</v>
      </c>
      <c r="EZ76" s="531">
        <f t="shared" si="191"/>
        <v>9.9659815054381671</v>
      </c>
      <c r="FA76" s="641">
        <f t="shared" si="192"/>
        <v>0</v>
      </c>
      <c r="FB76" s="530">
        <f t="shared" si="193"/>
        <v>520</v>
      </c>
      <c r="FC76" s="532">
        <f t="shared" si="194"/>
        <v>9.9659815054381671</v>
      </c>
      <c r="FD76" s="686"/>
      <c r="FE76" s="379"/>
      <c r="FF76" s="686"/>
      <c r="FG76" s="519">
        <f t="shared" si="232"/>
        <v>160000</v>
      </c>
      <c r="FH76" s="708">
        <f t="shared" si="195"/>
        <v>40500</v>
      </c>
      <c r="FI76" s="529">
        <f t="shared" si="196"/>
        <v>119500</v>
      </c>
      <c r="FJ76" s="530">
        <f t="shared" si="197"/>
        <v>3220</v>
      </c>
      <c r="FK76" s="531">
        <f t="shared" si="198"/>
        <v>61.71242393752096</v>
      </c>
      <c r="FL76" s="641">
        <f t="shared" si="199"/>
        <v>0</v>
      </c>
      <c r="FM76" s="530">
        <f t="shared" si="200"/>
        <v>3220</v>
      </c>
      <c r="FN76" s="532">
        <f t="shared" si="201"/>
        <v>61.71242393752096</v>
      </c>
      <c r="FO76" s="686"/>
      <c r="FP76" s="379"/>
      <c r="FQ76" s="686"/>
      <c r="FR76" s="519">
        <f t="shared" si="233"/>
        <v>160000</v>
      </c>
      <c r="FS76" s="708">
        <f t="shared" si="202"/>
        <v>40500</v>
      </c>
      <c r="FT76" s="529">
        <f t="shared" si="203"/>
        <v>119500</v>
      </c>
      <c r="FU76" s="530">
        <f t="shared" si="204"/>
        <v>3220</v>
      </c>
      <c r="FV76" s="531">
        <f t="shared" si="205"/>
        <v>61.71242393752096</v>
      </c>
      <c r="FW76" s="641">
        <f t="shared" si="206"/>
        <v>0</v>
      </c>
      <c r="FX76" s="530">
        <f t="shared" si="207"/>
        <v>3220</v>
      </c>
      <c r="FY76" s="532">
        <f t="shared" si="208"/>
        <v>61.71242393752096</v>
      </c>
      <c r="FZ76" s="686"/>
      <c r="GA76" s="379"/>
      <c r="GB76" s="379"/>
      <c r="GC76" s="379"/>
      <c r="GD76" s="379"/>
      <c r="GE76" s="379"/>
      <c r="GF76" s="379"/>
      <c r="GG76" s="379"/>
    </row>
    <row r="77" spans="1:189" s="1" customFormat="1" x14ac:dyDescent="0.25">
      <c r="A77" s="379"/>
      <c r="B77" s="379"/>
      <c r="C77" s="379"/>
      <c r="D77" s="379"/>
      <c r="E77" s="379"/>
      <c r="F77" s="379"/>
      <c r="G77" s="379"/>
      <c r="H77" s="379"/>
      <c r="I77" s="539"/>
      <c r="J77" s="379"/>
      <c r="K77" s="379"/>
      <c r="L77" s="379"/>
      <c r="M77" s="379"/>
      <c r="N77" s="379"/>
      <c r="O77" s="379"/>
      <c r="P77" s="379"/>
      <c r="Q77" s="379"/>
      <c r="R77" s="539"/>
      <c r="S77" s="379"/>
      <c r="T77" s="228"/>
      <c r="U77" s="450">
        <f t="shared" si="234"/>
        <v>165000</v>
      </c>
      <c r="V77" s="712">
        <f t="shared" si="235"/>
        <v>7864.3008932835801</v>
      </c>
      <c r="W77" s="697">
        <f t="shared" si="236"/>
        <v>2620</v>
      </c>
      <c r="X77" s="697">
        <f t="shared" si="237"/>
        <v>4120</v>
      </c>
      <c r="Y77" s="698">
        <f t="shared" si="238"/>
        <v>1720</v>
      </c>
      <c r="Z77" s="642">
        <f t="shared" si="239"/>
        <v>-2230</v>
      </c>
      <c r="AA77" s="439">
        <f t="shared" si="240"/>
        <v>1042.5</v>
      </c>
      <c r="AB77" s="713">
        <f t="shared" si="241"/>
        <v>1042.5</v>
      </c>
      <c r="AC77" s="630">
        <f t="shared" si="145"/>
        <v>3370</v>
      </c>
      <c r="AD77" s="459">
        <f t="shared" si="146"/>
        <v>3370</v>
      </c>
      <c r="AE77" s="228"/>
      <c r="AF77" s="379"/>
      <c r="AG77" s="228"/>
      <c r="AH77" s="715">
        <f t="shared" si="147"/>
        <v>6.5738534592356261</v>
      </c>
      <c r="AI77" s="716">
        <f t="shared" si="209"/>
        <v>2.1900860988046476</v>
      </c>
      <c r="AJ77" s="716">
        <f t="shared" si="148"/>
        <v>3.4439521859065452</v>
      </c>
      <c r="AK77" s="454">
        <f t="shared" si="210"/>
        <v>1.4377664465435092</v>
      </c>
      <c r="AL77" s="643">
        <f t="shared" si="211"/>
        <v>-1.8640809161581544</v>
      </c>
      <c r="AM77" s="457">
        <f t="shared" si="212"/>
        <v>0.87143693053581872</v>
      </c>
      <c r="AN77" s="717">
        <f t="shared" si="149"/>
        <v>0.87143693053581872</v>
      </c>
      <c r="AO77" s="633">
        <f t="shared" si="150"/>
        <v>2.8170191423555964</v>
      </c>
      <c r="AP77" s="634">
        <f t="shared" si="151"/>
        <v>2.8170191423555964</v>
      </c>
      <c r="AQ77" s="228"/>
      <c r="AR77" s="379"/>
      <c r="AS77" s="228"/>
      <c r="AT77" s="450">
        <f t="shared" si="213"/>
        <v>165000</v>
      </c>
      <c r="AU77" s="718">
        <f t="shared" si="152"/>
        <v>150.72207164550966</v>
      </c>
      <c r="AV77" s="719">
        <f t="shared" si="214"/>
        <v>50.21321450816923</v>
      </c>
      <c r="AW77" s="720">
        <f t="shared" si="215"/>
        <v>78.961238081548558</v>
      </c>
      <c r="AX77" s="721">
        <f t="shared" si="216"/>
        <v>32.964400364141632</v>
      </c>
      <c r="AY77" s="643">
        <f t="shared" si="217"/>
        <v>-42.738728379090603</v>
      </c>
      <c r="AZ77" s="457">
        <f t="shared" si="218"/>
        <v>19.979876383498635</v>
      </c>
      <c r="BA77" s="717">
        <f t="shared" si="219"/>
        <v>19.979876383498635</v>
      </c>
      <c r="BB77" s="458">
        <f t="shared" si="153"/>
        <v>64.587226294858894</v>
      </c>
      <c r="BC77" s="459">
        <f t="shared" si="154"/>
        <v>64.587226294858894</v>
      </c>
      <c r="BD77" s="228"/>
      <c r="BE77" s="379"/>
      <c r="BF77" s="539"/>
      <c r="BG77" s="379"/>
      <c r="BH77" s="379"/>
      <c r="BI77" s="460"/>
      <c r="BJ77" s="464">
        <f t="shared" si="242"/>
        <v>165000</v>
      </c>
      <c r="BK77" s="465">
        <f t="shared" si="155"/>
        <v>45370</v>
      </c>
      <c r="BL77" s="637">
        <f t="shared" si="156"/>
        <v>119630</v>
      </c>
      <c r="BM77" s="219"/>
      <c r="BN77" s="219"/>
      <c r="BO77" s="464">
        <f t="shared" si="220"/>
        <v>165000</v>
      </c>
      <c r="BP77" s="465">
        <f t="shared" si="157"/>
        <v>43650</v>
      </c>
      <c r="BQ77" s="637">
        <f t="shared" si="221"/>
        <v>121350</v>
      </c>
      <c r="BR77" s="707">
        <f t="shared" si="158"/>
        <v>1720</v>
      </c>
      <c r="BS77" s="298"/>
      <c r="BT77" s="379"/>
      <c r="BU77" s="298"/>
      <c r="BV77" s="464">
        <f t="shared" si="243"/>
        <v>165000</v>
      </c>
      <c r="BW77" s="464">
        <f t="shared" si="244"/>
        <v>17622.42885</v>
      </c>
      <c r="BX77" s="637">
        <f t="shared" si="159"/>
        <v>137252.42885</v>
      </c>
      <c r="BY77" s="707">
        <f t="shared" si="160"/>
        <v>17622.428849999997</v>
      </c>
      <c r="BZ77" s="298"/>
      <c r="CA77" s="379"/>
      <c r="CB77" s="219"/>
      <c r="CC77" s="464">
        <f t="shared" si="131"/>
        <v>26302.132611940302</v>
      </c>
      <c r="CD77" s="464">
        <f t="shared" si="161"/>
        <v>191302.13261194029</v>
      </c>
      <c r="CE77" s="465">
        <f t="shared" si="162"/>
        <v>63807.831718656715</v>
      </c>
      <c r="CF77" s="637">
        <f t="shared" si="245"/>
        <v>127494.30089328358</v>
      </c>
      <c r="CG77" s="707">
        <f t="shared" si="163"/>
        <v>7864.3008932835801</v>
      </c>
      <c r="CH77" s="298"/>
      <c r="CI77" s="465">
        <f t="shared" si="164"/>
        <v>54450</v>
      </c>
      <c r="CJ77" s="464">
        <f t="shared" si="246"/>
        <v>110550</v>
      </c>
      <c r="CK77" s="637">
        <f t="shared" si="247"/>
        <v>17622.42885</v>
      </c>
      <c r="CL77" s="637">
        <f t="shared" si="222"/>
        <v>128172.42885</v>
      </c>
      <c r="CM77" s="707">
        <f t="shared" si="165"/>
        <v>8542.4288499999966</v>
      </c>
      <c r="CN77" s="298"/>
      <c r="CO77" s="379"/>
      <c r="CP77" s="539"/>
      <c r="CQ77" s="379"/>
      <c r="CR77" s="26"/>
      <c r="CS77" s="519">
        <f t="shared" si="223"/>
        <v>165000</v>
      </c>
      <c r="CT77" s="520">
        <f t="shared" si="255"/>
        <v>42750</v>
      </c>
      <c r="CU77" s="521">
        <f t="shared" si="166"/>
        <v>122250</v>
      </c>
      <c r="CV77" s="522">
        <f t="shared" si="167"/>
        <v>2620</v>
      </c>
      <c r="CW77" s="26"/>
      <c r="CX77" s="519">
        <f t="shared" si="224"/>
        <v>165000</v>
      </c>
      <c r="CY77" s="520">
        <f t="shared" si="256"/>
        <v>57750</v>
      </c>
      <c r="CZ77" s="521">
        <f t="shared" si="168"/>
        <v>107250</v>
      </c>
      <c r="DA77" s="522">
        <f t="shared" si="169"/>
        <v>-12380</v>
      </c>
      <c r="DB77" s="521">
        <f t="shared" si="225"/>
        <v>16500</v>
      </c>
      <c r="DC77" s="521">
        <f t="shared" si="170"/>
        <v>123750</v>
      </c>
      <c r="DD77" s="522">
        <f t="shared" si="248"/>
        <v>4120</v>
      </c>
      <c r="DE77" s="533">
        <f t="shared" si="226"/>
        <v>78.961238081548558</v>
      </c>
      <c r="DF77" s="26"/>
      <c r="DG77" s="379"/>
      <c r="DH77" s="480"/>
      <c r="DI77" s="519">
        <f t="shared" si="227"/>
        <v>165000</v>
      </c>
      <c r="DJ77" s="520">
        <f t="shared" si="257"/>
        <v>43650</v>
      </c>
      <c r="DK77" s="529">
        <f t="shared" si="171"/>
        <v>121350</v>
      </c>
      <c r="DL77" s="522">
        <f t="shared" si="172"/>
        <v>1720</v>
      </c>
      <c r="DM77" s="531">
        <f t="shared" si="173"/>
        <v>32.964400364141632</v>
      </c>
      <c r="DN77" s="480"/>
      <c r="DO77" s="379"/>
      <c r="DP77" s="484"/>
      <c r="DQ77" s="519">
        <f t="shared" si="228"/>
        <v>165000</v>
      </c>
      <c r="DR77" s="708">
        <f t="shared" si="174"/>
        <v>47600</v>
      </c>
      <c r="DS77" s="529">
        <f t="shared" si="175"/>
        <v>117400</v>
      </c>
      <c r="DT77" s="523">
        <f t="shared" si="176"/>
        <v>-2230</v>
      </c>
      <c r="DU77" s="531">
        <f t="shared" si="177"/>
        <v>-42.738728379090603</v>
      </c>
      <c r="DV77" s="484"/>
      <c r="DW77" s="379"/>
      <c r="DX77" s="486"/>
      <c r="DY77" s="464">
        <f t="shared" si="249"/>
        <v>165000</v>
      </c>
      <c r="DZ77" s="708">
        <f t="shared" si="178"/>
        <v>44327.5</v>
      </c>
      <c r="EA77" s="529">
        <f t="shared" si="250"/>
        <v>120672.5</v>
      </c>
      <c r="EB77" s="530">
        <f t="shared" si="251"/>
        <v>1042.5</v>
      </c>
      <c r="EC77" s="533">
        <f t="shared" si="252"/>
        <v>39.959752766997269</v>
      </c>
      <c r="ED77" s="464">
        <f t="shared" ref="ED77:ED108" si="258">EE77-EB77</f>
        <v>0</v>
      </c>
      <c r="EE77" s="524">
        <f t="shared" si="179"/>
        <v>1042.5</v>
      </c>
      <c r="EF77" s="531">
        <f t="shared" si="253"/>
        <v>39.959752766997269</v>
      </c>
      <c r="EG77" s="531">
        <f t="shared" si="254"/>
        <v>19.979876383498635</v>
      </c>
      <c r="EH77" s="486"/>
      <c r="EI77" s="379"/>
      <c r="EJ77" s="686"/>
      <c r="EK77" s="519">
        <f t="shared" si="230"/>
        <v>165000</v>
      </c>
      <c r="EL77" s="708">
        <f t="shared" si="181"/>
        <v>38850</v>
      </c>
      <c r="EM77" s="529">
        <f t="shared" si="182"/>
        <v>126150</v>
      </c>
      <c r="EN77" s="522">
        <f t="shared" si="183"/>
        <v>6520</v>
      </c>
      <c r="EO77" s="531">
        <f t="shared" si="184"/>
        <v>124.95807579895549</v>
      </c>
      <c r="EP77" s="641">
        <f t="shared" si="185"/>
        <v>0</v>
      </c>
      <c r="EQ77" s="530">
        <f t="shared" si="186"/>
        <v>6520</v>
      </c>
      <c r="ER77" s="532">
        <f t="shared" si="187"/>
        <v>124.95807579895549</v>
      </c>
      <c r="ES77" s="686"/>
      <c r="ET77" s="379"/>
      <c r="EU77" s="686"/>
      <c r="EV77" s="519">
        <f t="shared" si="231"/>
        <v>165000</v>
      </c>
      <c r="EW77" s="708">
        <f t="shared" si="188"/>
        <v>44850</v>
      </c>
      <c r="EX77" s="529">
        <f t="shared" si="189"/>
        <v>120150</v>
      </c>
      <c r="EY77" s="530">
        <f t="shared" si="190"/>
        <v>520</v>
      </c>
      <c r="EZ77" s="531">
        <f t="shared" si="191"/>
        <v>9.9659815054381671</v>
      </c>
      <c r="FA77" s="641">
        <f t="shared" si="192"/>
        <v>0</v>
      </c>
      <c r="FB77" s="530">
        <f t="shared" si="193"/>
        <v>520</v>
      </c>
      <c r="FC77" s="532">
        <f t="shared" si="194"/>
        <v>9.9659815054381671</v>
      </c>
      <c r="FD77" s="686"/>
      <c r="FE77" s="379"/>
      <c r="FF77" s="686"/>
      <c r="FG77" s="519">
        <f t="shared" si="232"/>
        <v>165000</v>
      </c>
      <c r="FH77" s="708">
        <f t="shared" si="195"/>
        <v>42000</v>
      </c>
      <c r="FI77" s="529">
        <f t="shared" si="196"/>
        <v>123000</v>
      </c>
      <c r="FJ77" s="530">
        <f t="shared" si="197"/>
        <v>3370</v>
      </c>
      <c r="FK77" s="531">
        <f t="shared" si="198"/>
        <v>64.587226294858894</v>
      </c>
      <c r="FL77" s="641">
        <f t="shared" si="199"/>
        <v>0</v>
      </c>
      <c r="FM77" s="530">
        <f t="shared" si="200"/>
        <v>3370</v>
      </c>
      <c r="FN77" s="532">
        <f t="shared" si="201"/>
        <v>64.587226294858894</v>
      </c>
      <c r="FO77" s="686"/>
      <c r="FP77" s="379"/>
      <c r="FQ77" s="686"/>
      <c r="FR77" s="519">
        <f t="shared" si="233"/>
        <v>165000</v>
      </c>
      <c r="FS77" s="708">
        <f t="shared" si="202"/>
        <v>42000</v>
      </c>
      <c r="FT77" s="529">
        <f t="shared" si="203"/>
        <v>123000</v>
      </c>
      <c r="FU77" s="530">
        <f t="shared" si="204"/>
        <v>3370</v>
      </c>
      <c r="FV77" s="531">
        <f t="shared" si="205"/>
        <v>64.587226294858894</v>
      </c>
      <c r="FW77" s="641">
        <f t="shared" si="206"/>
        <v>0</v>
      </c>
      <c r="FX77" s="530">
        <f t="shared" si="207"/>
        <v>3370</v>
      </c>
      <c r="FY77" s="532">
        <f t="shared" si="208"/>
        <v>64.587226294858894</v>
      </c>
      <c r="FZ77" s="686"/>
      <c r="GA77" s="379"/>
      <c r="GB77" s="379"/>
      <c r="GC77" s="379"/>
      <c r="GD77" s="379"/>
      <c r="GE77" s="379"/>
      <c r="GF77" s="379"/>
      <c r="GG77" s="379"/>
    </row>
    <row r="78" spans="1:189" s="1" customFormat="1" x14ac:dyDescent="0.25">
      <c r="A78" s="379"/>
      <c r="B78" s="379"/>
      <c r="C78" s="379"/>
      <c r="D78" s="379"/>
      <c r="E78" s="379"/>
      <c r="F78" s="379"/>
      <c r="G78" s="379"/>
      <c r="H78" s="379"/>
      <c r="I78" s="539"/>
      <c r="J78" s="379"/>
      <c r="K78" s="379"/>
      <c r="L78" s="379"/>
      <c r="M78" s="379"/>
      <c r="N78" s="379"/>
      <c r="O78" s="379"/>
      <c r="P78" s="379"/>
      <c r="Q78" s="379"/>
      <c r="R78" s="539"/>
      <c r="S78" s="379"/>
      <c r="T78" s="228"/>
      <c r="U78" s="450">
        <f t="shared" si="234"/>
        <v>170000</v>
      </c>
      <c r="V78" s="712">
        <f t="shared" si="235"/>
        <v>7564.3008932835801</v>
      </c>
      <c r="W78" s="697">
        <f t="shared" si="236"/>
        <v>2520</v>
      </c>
      <c r="X78" s="697">
        <f t="shared" si="237"/>
        <v>4020</v>
      </c>
      <c r="Y78" s="698">
        <f t="shared" si="238"/>
        <v>1420</v>
      </c>
      <c r="Z78" s="642">
        <f t="shared" si="239"/>
        <v>-2530</v>
      </c>
      <c r="AA78" s="439">
        <f t="shared" si="240"/>
        <v>1042.5</v>
      </c>
      <c r="AB78" s="713">
        <f t="shared" si="241"/>
        <v>1042.5</v>
      </c>
      <c r="AC78" s="630">
        <f t="shared" si="145"/>
        <v>3520</v>
      </c>
      <c r="AD78" s="459">
        <f t="shared" si="146"/>
        <v>3520</v>
      </c>
      <c r="AE78" s="228"/>
      <c r="AF78" s="379"/>
      <c r="AG78" s="228"/>
      <c r="AH78" s="715">
        <f t="shared" si="147"/>
        <v>6.1508382609233854</v>
      </c>
      <c r="AI78" s="716">
        <f t="shared" si="209"/>
        <v>2.0491136770206539</v>
      </c>
      <c r="AJ78" s="716">
        <f t="shared" si="148"/>
        <v>3.2688241990567573</v>
      </c>
      <c r="AK78" s="454">
        <f t="shared" si="210"/>
        <v>1.154659294194178</v>
      </c>
      <c r="AL78" s="643">
        <f t="shared" si="211"/>
        <v>-2.0572450805008944</v>
      </c>
      <c r="AM78" s="457">
        <f t="shared" si="212"/>
        <v>0.84769881281509185</v>
      </c>
      <c r="AN78" s="717">
        <f t="shared" si="149"/>
        <v>0.84769881281509185</v>
      </c>
      <c r="AO78" s="633">
        <f t="shared" si="150"/>
        <v>2.8622540250447228</v>
      </c>
      <c r="AP78" s="634">
        <f t="shared" si="151"/>
        <v>2.8622540250447228</v>
      </c>
      <c r="AQ78" s="228"/>
      <c r="AR78" s="379"/>
      <c r="AS78" s="228"/>
      <c r="AT78" s="450">
        <f t="shared" si="213"/>
        <v>170000</v>
      </c>
      <c r="AU78" s="718">
        <f t="shared" si="152"/>
        <v>144.97246693083378</v>
      </c>
      <c r="AV78" s="719">
        <f t="shared" si="214"/>
        <v>48.296679603277276</v>
      </c>
      <c r="AW78" s="720">
        <f t="shared" si="215"/>
        <v>77.044703176656597</v>
      </c>
      <c r="AX78" s="721">
        <f t="shared" si="216"/>
        <v>27.214795649465767</v>
      </c>
      <c r="AY78" s="643">
        <f t="shared" si="217"/>
        <v>-48.488333093766471</v>
      </c>
      <c r="AZ78" s="457">
        <f t="shared" si="218"/>
        <v>19.979876383498635</v>
      </c>
      <c r="BA78" s="717">
        <f t="shared" si="219"/>
        <v>19.979876383498635</v>
      </c>
      <c r="BB78" s="458">
        <f t="shared" si="153"/>
        <v>67.462028652196821</v>
      </c>
      <c r="BC78" s="459">
        <f t="shared" si="154"/>
        <v>67.462028652196821</v>
      </c>
      <c r="BD78" s="228"/>
      <c r="BE78" s="379"/>
      <c r="BF78" s="539"/>
      <c r="BG78" s="379"/>
      <c r="BH78" s="379"/>
      <c r="BI78" s="460"/>
      <c r="BJ78" s="464">
        <f t="shared" si="242"/>
        <v>170000</v>
      </c>
      <c r="BK78" s="465">
        <f t="shared" si="155"/>
        <v>47020</v>
      </c>
      <c r="BL78" s="637">
        <f t="shared" si="156"/>
        <v>122980</v>
      </c>
      <c r="BM78" s="219"/>
      <c r="BN78" s="219"/>
      <c r="BO78" s="464">
        <f t="shared" si="220"/>
        <v>170000</v>
      </c>
      <c r="BP78" s="465">
        <f t="shared" si="157"/>
        <v>45600</v>
      </c>
      <c r="BQ78" s="637">
        <f t="shared" si="221"/>
        <v>124400</v>
      </c>
      <c r="BR78" s="707">
        <f t="shared" si="158"/>
        <v>1420</v>
      </c>
      <c r="BS78" s="298"/>
      <c r="BT78" s="379"/>
      <c r="BU78" s="298"/>
      <c r="BV78" s="464">
        <f t="shared" si="243"/>
        <v>170000</v>
      </c>
      <c r="BW78" s="464">
        <f t="shared" si="244"/>
        <v>17622.42885</v>
      </c>
      <c r="BX78" s="637">
        <f t="shared" si="159"/>
        <v>140602.42885</v>
      </c>
      <c r="BY78" s="707">
        <f t="shared" si="160"/>
        <v>17622.428849999997</v>
      </c>
      <c r="BZ78" s="298"/>
      <c r="CA78" s="379"/>
      <c r="CB78" s="219"/>
      <c r="CC78" s="464">
        <f t="shared" si="131"/>
        <v>26302.132611940302</v>
      </c>
      <c r="CD78" s="464">
        <f t="shared" si="161"/>
        <v>196302.13261194029</v>
      </c>
      <c r="CE78" s="465">
        <f t="shared" si="162"/>
        <v>65757.831718656715</v>
      </c>
      <c r="CF78" s="637">
        <f t="shared" si="245"/>
        <v>130544.30089328358</v>
      </c>
      <c r="CG78" s="707">
        <f t="shared" si="163"/>
        <v>7564.3008932835801</v>
      </c>
      <c r="CH78" s="298"/>
      <c r="CI78" s="465">
        <f t="shared" si="164"/>
        <v>56100</v>
      </c>
      <c r="CJ78" s="464">
        <f t="shared" si="246"/>
        <v>113900</v>
      </c>
      <c r="CK78" s="637">
        <f t="shared" si="247"/>
        <v>17622.42885</v>
      </c>
      <c r="CL78" s="637">
        <f t="shared" si="222"/>
        <v>131522.42885</v>
      </c>
      <c r="CM78" s="707">
        <f t="shared" si="165"/>
        <v>8542.4288499999966</v>
      </c>
      <c r="CN78" s="298"/>
      <c r="CO78" s="379"/>
      <c r="CP78" s="539"/>
      <c r="CQ78" s="379"/>
      <c r="CR78" s="26"/>
      <c r="CS78" s="519">
        <f t="shared" si="223"/>
        <v>170000</v>
      </c>
      <c r="CT78" s="520">
        <f t="shared" si="255"/>
        <v>44500</v>
      </c>
      <c r="CU78" s="521">
        <f t="shared" si="166"/>
        <v>125500</v>
      </c>
      <c r="CV78" s="522">
        <f t="shared" si="167"/>
        <v>2520</v>
      </c>
      <c r="CW78" s="26"/>
      <c r="CX78" s="519">
        <f t="shared" si="224"/>
        <v>170000</v>
      </c>
      <c r="CY78" s="520">
        <f t="shared" si="256"/>
        <v>59500</v>
      </c>
      <c r="CZ78" s="521">
        <f t="shared" si="168"/>
        <v>110500</v>
      </c>
      <c r="DA78" s="522">
        <f t="shared" si="169"/>
        <v>-12480</v>
      </c>
      <c r="DB78" s="521">
        <f t="shared" si="225"/>
        <v>16500</v>
      </c>
      <c r="DC78" s="521">
        <f t="shared" si="170"/>
        <v>127000</v>
      </c>
      <c r="DD78" s="522">
        <f t="shared" si="248"/>
        <v>4020</v>
      </c>
      <c r="DE78" s="533">
        <f t="shared" si="226"/>
        <v>77.044703176656597</v>
      </c>
      <c r="DF78" s="26"/>
      <c r="DG78" s="379"/>
      <c r="DH78" s="480"/>
      <c r="DI78" s="519">
        <f t="shared" si="227"/>
        <v>170000</v>
      </c>
      <c r="DJ78" s="520">
        <f t="shared" si="257"/>
        <v>45600</v>
      </c>
      <c r="DK78" s="529">
        <f t="shared" si="171"/>
        <v>124400</v>
      </c>
      <c r="DL78" s="522">
        <f t="shared" si="172"/>
        <v>1420</v>
      </c>
      <c r="DM78" s="531">
        <f t="shared" si="173"/>
        <v>27.214795649465767</v>
      </c>
      <c r="DN78" s="480"/>
      <c r="DO78" s="379"/>
      <c r="DP78" s="484"/>
      <c r="DQ78" s="519">
        <f t="shared" si="228"/>
        <v>170000</v>
      </c>
      <c r="DR78" s="708">
        <f t="shared" si="174"/>
        <v>49550</v>
      </c>
      <c r="DS78" s="529">
        <f t="shared" si="175"/>
        <v>120450</v>
      </c>
      <c r="DT78" s="523">
        <f t="shared" si="176"/>
        <v>-2530</v>
      </c>
      <c r="DU78" s="531">
        <f t="shared" si="177"/>
        <v>-48.488333093766471</v>
      </c>
      <c r="DV78" s="484"/>
      <c r="DW78" s="379"/>
      <c r="DX78" s="486"/>
      <c r="DY78" s="464">
        <f t="shared" si="249"/>
        <v>170000</v>
      </c>
      <c r="DZ78" s="708">
        <f t="shared" si="178"/>
        <v>45977.5</v>
      </c>
      <c r="EA78" s="529">
        <f t="shared" si="250"/>
        <v>124022.5</v>
      </c>
      <c r="EB78" s="530">
        <f t="shared" si="251"/>
        <v>1042.5</v>
      </c>
      <c r="EC78" s="533">
        <f t="shared" si="252"/>
        <v>39.959752766997269</v>
      </c>
      <c r="ED78" s="464">
        <f t="shared" si="258"/>
        <v>0</v>
      </c>
      <c r="EE78" s="524">
        <f t="shared" si="179"/>
        <v>1042.5</v>
      </c>
      <c r="EF78" s="531">
        <f t="shared" si="253"/>
        <v>39.959752766997269</v>
      </c>
      <c r="EG78" s="531">
        <f t="shared" si="254"/>
        <v>19.979876383498635</v>
      </c>
      <c r="EH78" s="486"/>
      <c r="EI78" s="379"/>
      <c r="EJ78" s="686"/>
      <c r="EK78" s="519">
        <f t="shared" si="230"/>
        <v>170000</v>
      </c>
      <c r="EL78" s="708">
        <f t="shared" si="181"/>
        <v>40250</v>
      </c>
      <c r="EM78" s="529">
        <f t="shared" si="182"/>
        <v>129750</v>
      </c>
      <c r="EN78" s="522">
        <f t="shared" si="183"/>
        <v>6770</v>
      </c>
      <c r="EO78" s="531">
        <f t="shared" si="184"/>
        <v>129.74941306118538</v>
      </c>
      <c r="EP78" s="641">
        <f t="shared" si="185"/>
        <v>0</v>
      </c>
      <c r="EQ78" s="530">
        <f t="shared" si="186"/>
        <v>6770</v>
      </c>
      <c r="ER78" s="532">
        <f t="shared" si="187"/>
        <v>129.74941306118538</v>
      </c>
      <c r="ES78" s="686"/>
      <c r="ET78" s="379"/>
      <c r="EU78" s="686"/>
      <c r="EV78" s="519">
        <f t="shared" si="231"/>
        <v>170000</v>
      </c>
      <c r="EW78" s="708">
        <f t="shared" si="188"/>
        <v>46500</v>
      </c>
      <c r="EX78" s="529">
        <f t="shared" si="189"/>
        <v>123500</v>
      </c>
      <c r="EY78" s="530">
        <f t="shared" si="190"/>
        <v>520</v>
      </c>
      <c r="EZ78" s="531">
        <f t="shared" si="191"/>
        <v>9.9659815054381671</v>
      </c>
      <c r="FA78" s="641">
        <f t="shared" si="192"/>
        <v>0</v>
      </c>
      <c r="FB78" s="530">
        <f t="shared" si="193"/>
        <v>520</v>
      </c>
      <c r="FC78" s="532">
        <f t="shared" si="194"/>
        <v>9.9659815054381671</v>
      </c>
      <c r="FD78" s="686"/>
      <c r="FE78" s="379"/>
      <c r="FF78" s="686"/>
      <c r="FG78" s="519">
        <f t="shared" si="232"/>
        <v>170000</v>
      </c>
      <c r="FH78" s="708">
        <f t="shared" si="195"/>
        <v>43500</v>
      </c>
      <c r="FI78" s="529">
        <f t="shared" si="196"/>
        <v>126500</v>
      </c>
      <c r="FJ78" s="530">
        <f t="shared" si="197"/>
        <v>3520</v>
      </c>
      <c r="FK78" s="531">
        <f t="shared" si="198"/>
        <v>67.462028652196821</v>
      </c>
      <c r="FL78" s="641">
        <f t="shared" si="199"/>
        <v>0</v>
      </c>
      <c r="FM78" s="530">
        <f t="shared" si="200"/>
        <v>3520</v>
      </c>
      <c r="FN78" s="532">
        <f t="shared" si="201"/>
        <v>67.462028652196821</v>
      </c>
      <c r="FO78" s="686"/>
      <c r="FP78" s="379"/>
      <c r="FQ78" s="686"/>
      <c r="FR78" s="519">
        <f t="shared" si="233"/>
        <v>170000</v>
      </c>
      <c r="FS78" s="708">
        <f t="shared" si="202"/>
        <v>43500</v>
      </c>
      <c r="FT78" s="529">
        <f t="shared" si="203"/>
        <v>126500</v>
      </c>
      <c r="FU78" s="530">
        <f t="shared" si="204"/>
        <v>3520</v>
      </c>
      <c r="FV78" s="531">
        <f t="shared" si="205"/>
        <v>67.462028652196821</v>
      </c>
      <c r="FW78" s="641">
        <f t="shared" si="206"/>
        <v>0</v>
      </c>
      <c r="FX78" s="530">
        <f t="shared" si="207"/>
        <v>3520</v>
      </c>
      <c r="FY78" s="532">
        <f t="shared" si="208"/>
        <v>67.462028652196821</v>
      </c>
      <c r="FZ78" s="686"/>
      <c r="GA78" s="379"/>
      <c r="GB78" s="379"/>
      <c r="GC78" s="379"/>
      <c r="GD78" s="379"/>
      <c r="GE78" s="379"/>
      <c r="GF78" s="379"/>
      <c r="GG78" s="379"/>
    </row>
    <row r="79" spans="1:189" s="1" customFormat="1" x14ac:dyDescent="0.25">
      <c r="A79" s="379"/>
      <c r="B79" s="379"/>
      <c r="C79" s="379"/>
      <c r="D79" s="379"/>
      <c r="E79" s="379"/>
      <c r="F79" s="379"/>
      <c r="G79" s="379"/>
      <c r="H79" s="379"/>
      <c r="I79" s="539"/>
      <c r="J79" s="379"/>
      <c r="K79" s="379"/>
      <c r="L79" s="379"/>
      <c r="M79" s="379"/>
      <c r="N79" s="379"/>
      <c r="O79" s="379"/>
      <c r="P79" s="379"/>
      <c r="Q79" s="379"/>
      <c r="R79" s="539"/>
      <c r="S79" s="379"/>
      <c r="T79" s="228"/>
      <c r="U79" s="450">
        <f t="shared" si="234"/>
        <v>175000</v>
      </c>
      <c r="V79" s="712">
        <f t="shared" si="235"/>
        <v>7264.3008932835655</v>
      </c>
      <c r="W79" s="697">
        <f t="shared" si="236"/>
        <v>2420</v>
      </c>
      <c r="X79" s="697">
        <f t="shared" si="237"/>
        <v>3920</v>
      </c>
      <c r="Y79" s="698">
        <f t="shared" si="238"/>
        <v>1120</v>
      </c>
      <c r="Z79" s="642">
        <f t="shared" si="239"/>
        <v>-2830</v>
      </c>
      <c r="AA79" s="439">
        <f t="shared" si="240"/>
        <v>1042.5</v>
      </c>
      <c r="AB79" s="713">
        <f t="shared" si="241"/>
        <v>1042.5</v>
      </c>
      <c r="AC79" s="630">
        <f t="shared" si="145"/>
        <v>3670</v>
      </c>
      <c r="AD79" s="459">
        <f t="shared" si="146"/>
        <v>3670</v>
      </c>
      <c r="AE79" s="228"/>
      <c r="AF79" s="379"/>
      <c r="AG79" s="228"/>
      <c r="AH79" s="715">
        <f t="shared" si="147"/>
        <v>5.7502579698278842</v>
      </c>
      <c r="AI79" s="716">
        <f t="shared" si="209"/>
        <v>1.9156178263278714</v>
      </c>
      <c r="AJ79" s="716">
        <f t="shared" si="148"/>
        <v>3.1029842476054776</v>
      </c>
      <c r="AK79" s="454">
        <f t="shared" si="210"/>
        <v>0.88656692788727931</v>
      </c>
      <c r="AL79" s="643">
        <f t="shared" si="211"/>
        <v>-2.2401646481437507</v>
      </c>
      <c r="AM79" s="457">
        <f t="shared" si="212"/>
        <v>0.82521966278793635</v>
      </c>
      <c r="AN79" s="717">
        <f t="shared" si="149"/>
        <v>0.82521966278793635</v>
      </c>
      <c r="AO79" s="633">
        <f t="shared" si="150"/>
        <v>2.9050898440592099</v>
      </c>
      <c r="AP79" s="634">
        <f t="shared" si="151"/>
        <v>2.9050898440592099</v>
      </c>
      <c r="AQ79" s="228"/>
      <c r="AR79" s="379"/>
      <c r="AS79" s="228"/>
      <c r="AT79" s="450">
        <f t="shared" si="213"/>
        <v>175000</v>
      </c>
      <c r="AU79" s="718">
        <f t="shared" si="152"/>
        <v>139.22286221615764</v>
      </c>
      <c r="AV79" s="719">
        <f t="shared" si="214"/>
        <v>46.380144698385315</v>
      </c>
      <c r="AW79" s="720">
        <f t="shared" si="215"/>
        <v>75.12816827176465</v>
      </c>
      <c r="AX79" s="721">
        <f t="shared" si="216"/>
        <v>21.465190934789899</v>
      </c>
      <c r="AY79" s="643">
        <f t="shared" si="217"/>
        <v>-54.237937808442332</v>
      </c>
      <c r="AZ79" s="457">
        <f t="shared" si="218"/>
        <v>19.979876383498635</v>
      </c>
      <c r="BA79" s="717">
        <f t="shared" si="219"/>
        <v>19.979876383498635</v>
      </c>
      <c r="BB79" s="458">
        <f t="shared" si="153"/>
        <v>70.336831009534762</v>
      </c>
      <c r="BC79" s="459">
        <f t="shared" si="154"/>
        <v>70.336831009534762</v>
      </c>
      <c r="BD79" s="228"/>
      <c r="BE79" s="379"/>
      <c r="BF79" s="539"/>
      <c r="BG79" s="379"/>
      <c r="BH79" s="379"/>
      <c r="BI79" s="460"/>
      <c r="BJ79" s="464">
        <f t="shared" si="242"/>
        <v>175000</v>
      </c>
      <c r="BK79" s="465">
        <f t="shared" si="155"/>
        <v>48670</v>
      </c>
      <c r="BL79" s="637">
        <f t="shared" si="156"/>
        <v>126330</v>
      </c>
      <c r="BM79" s="219"/>
      <c r="BN79" s="219"/>
      <c r="BO79" s="464">
        <f t="shared" si="220"/>
        <v>175000</v>
      </c>
      <c r="BP79" s="465">
        <f t="shared" si="157"/>
        <v>47550</v>
      </c>
      <c r="BQ79" s="637">
        <f t="shared" si="221"/>
        <v>127450</v>
      </c>
      <c r="BR79" s="707">
        <f t="shared" si="158"/>
        <v>1120</v>
      </c>
      <c r="BS79" s="298"/>
      <c r="BT79" s="379"/>
      <c r="BU79" s="298"/>
      <c r="BV79" s="464">
        <f t="shared" si="243"/>
        <v>175000</v>
      </c>
      <c r="BW79" s="464">
        <f t="shared" si="244"/>
        <v>17622.42885</v>
      </c>
      <c r="BX79" s="637">
        <f t="shared" si="159"/>
        <v>143952.42885</v>
      </c>
      <c r="BY79" s="707">
        <f t="shared" si="160"/>
        <v>17622.428849999997</v>
      </c>
      <c r="BZ79" s="298"/>
      <c r="CA79" s="379"/>
      <c r="CB79" s="219"/>
      <c r="CC79" s="464">
        <f t="shared" si="131"/>
        <v>26302.132611940302</v>
      </c>
      <c r="CD79" s="464">
        <f t="shared" si="161"/>
        <v>201302.13261194029</v>
      </c>
      <c r="CE79" s="465">
        <f t="shared" si="162"/>
        <v>67707.831718656715</v>
      </c>
      <c r="CF79" s="637">
        <f t="shared" si="245"/>
        <v>133594.30089328357</v>
      </c>
      <c r="CG79" s="707">
        <f t="shared" si="163"/>
        <v>7264.3008932835655</v>
      </c>
      <c r="CH79" s="298"/>
      <c r="CI79" s="465">
        <f t="shared" si="164"/>
        <v>57750</v>
      </c>
      <c r="CJ79" s="464">
        <f t="shared" si="246"/>
        <v>117250</v>
      </c>
      <c r="CK79" s="637">
        <f t="shared" si="247"/>
        <v>17622.42885</v>
      </c>
      <c r="CL79" s="637">
        <f t="shared" si="222"/>
        <v>134872.42885</v>
      </c>
      <c r="CM79" s="707">
        <f t="shared" si="165"/>
        <v>8542.4288499999966</v>
      </c>
      <c r="CN79" s="298"/>
      <c r="CO79" s="379"/>
      <c r="CP79" s="539"/>
      <c r="CQ79" s="379"/>
      <c r="CR79" s="26"/>
      <c r="CS79" s="519">
        <f t="shared" si="223"/>
        <v>175000</v>
      </c>
      <c r="CT79" s="520">
        <f t="shared" si="255"/>
        <v>46250</v>
      </c>
      <c r="CU79" s="521">
        <f t="shared" si="166"/>
        <v>128750</v>
      </c>
      <c r="CV79" s="522">
        <f t="shared" si="167"/>
        <v>2420</v>
      </c>
      <c r="CW79" s="26"/>
      <c r="CX79" s="519">
        <f t="shared" si="224"/>
        <v>175000</v>
      </c>
      <c r="CY79" s="520">
        <f t="shared" si="256"/>
        <v>61250</v>
      </c>
      <c r="CZ79" s="521">
        <f t="shared" si="168"/>
        <v>113750</v>
      </c>
      <c r="DA79" s="522">
        <f t="shared" si="169"/>
        <v>-12580</v>
      </c>
      <c r="DB79" s="521">
        <f t="shared" si="225"/>
        <v>16500</v>
      </c>
      <c r="DC79" s="521">
        <f t="shared" si="170"/>
        <v>130250</v>
      </c>
      <c r="DD79" s="522">
        <f t="shared" si="248"/>
        <v>3920</v>
      </c>
      <c r="DE79" s="533">
        <f t="shared" si="226"/>
        <v>75.12816827176465</v>
      </c>
      <c r="DF79" s="26"/>
      <c r="DG79" s="379"/>
      <c r="DH79" s="480"/>
      <c r="DI79" s="519">
        <f t="shared" si="227"/>
        <v>175000</v>
      </c>
      <c r="DJ79" s="520">
        <f t="shared" si="257"/>
        <v>47550</v>
      </c>
      <c r="DK79" s="529">
        <f t="shared" si="171"/>
        <v>127450</v>
      </c>
      <c r="DL79" s="522">
        <f t="shared" si="172"/>
        <v>1120</v>
      </c>
      <c r="DM79" s="531">
        <f t="shared" si="173"/>
        <v>21.465190934789899</v>
      </c>
      <c r="DN79" s="480"/>
      <c r="DO79" s="379"/>
      <c r="DP79" s="484"/>
      <c r="DQ79" s="519">
        <f t="shared" si="228"/>
        <v>175000</v>
      </c>
      <c r="DR79" s="708">
        <f t="shared" si="174"/>
        <v>51500</v>
      </c>
      <c r="DS79" s="529">
        <f t="shared" si="175"/>
        <v>123500</v>
      </c>
      <c r="DT79" s="523">
        <f t="shared" si="176"/>
        <v>-2830</v>
      </c>
      <c r="DU79" s="531">
        <f t="shared" si="177"/>
        <v>-54.237937808442332</v>
      </c>
      <c r="DV79" s="484"/>
      <c r="DW79" s="379"/>
      <c r="DX79" s="486"/>
      <c r="DY79" s="464">
        <f t="shared" si="249"/>
        <v>175000</v>
      </c>
      <c r="DZ79" s="708">
        <f t="shared" si="178"/>
        <v>47627.5</v>
      </c>
      <c r="EA79" s="529">
        <f t="shared" si="250"/>
        <v>127372.5</v>
      </c>
      <c r="EB79" s="530">
        <f t="shared" si="251"/>
        <v>1042.5</v>
      </c>
      <c r="EC79" s="533">
        <f t="shared" si="252"/>
        <v>39.959752766997269</v>
      </c>
      <c r="ED79" s="464">
        <f t="shared" si="258"/>
        <v>0</v>
      </c>
      <c r="EE79" s="524">
        <f t="shared" si="179"/>
        <v>1042.5</v>
      </c>
      <c r="EF79" s="531">
        <f t="shared" si="253"/>
        <v>39.959752766997269</v>
      </c>
      <c r="EG79" s="531">
        <f t="shared" si="254"/>
        <v>19.979876383498635</v>
      </c>
      <c r="EH79" s="486"/>
      <c r="EI79" s="379"/>
      <c r="EJ79" s="686"/>
      <c r="EK79" s="519">
        <f t="shared" si="230"/>
        <v>175000</v>
      </c>
      <c r="EL79" s="708">
        <f t="shared" si="181"/>
        <v>41650</v>
      </c>
      <c r="EM79" s="529">
        <f t="shared" si="182"/>
        <v>133350</v>
      </c>
      <c r="EN79" s="522">
        <f t="shared" si="183"/>
        <v>7020</v>
      </c>
      <c r="EO79" s="531">
        <f t="shared" si="184"/>
        <v>134.54075032341527</v>
      </c>
      <c r="EP79" s="641">
        <f t="shared" si="185"/>
        <v>0</v>
      </c>
      <c r="EQ79" s="530">
        <f t="shared" si="186"/>
        <v>7020</v>
      </c>
      <c r="ER79" s="532">
        <f t="shared" si="187"/>
        <v>134.54075032341527</v>
      </c>
      <c r="ES79" s="686"/>
      <c r="ET79" s="379"/>
      <c r="EU79" s="686"/>
      <c r="EV79" s="519">
        <f t="shared" si="231"/>
        <v>175000</v>
      </c>
      <c r="EW79" s="708">
        <f t="shared" si="188"/>
        <v>48150</v>
      </c>
      <c r="EX79" s="529">
        <f t="shared" si="189"/>
        <v>126850</v>
      </c>
      <c r="EY79" s="530">
        <f t="shared" si="190"/>
        <v>520</v>
      </c>
      <c r="EZ79" s="531">
        <f t="shared" si="191"/>
        <v>9.9659815054381671</v>
      </c>
      <c r="FA79" s="641">
        <f t="shared" si="192"/>
        <v>0</v>
      </c>
      <c r="FB79" s="530">
        <f t="shared" si="193"/>
        <v>520</v>
      </c>
      <c r="FC79" s="532">
        <f t="shared" si="194"/>
        <v>9.9659815054381671</v>
      </c>
      <c r="FD79" s="686"/>
      <c r="FE79" s="379"/>
      <c r="FF79" s="686"/>
      <c r="FG79" s="519">
        <f t="shared" si="232"/>
        <v>175000</v>
      </c>
      <c r="FH79" s="708">
        <f t="shared" si="195"/>
        <v>45000</v>
      </c>
      <c r="FI79" s="529">
        <f t="shared" si="196"/>
        <v>130000</v>
      </c>
      <c r="FJ79" s="530">
        <f t="shared" si="197"/>
        <v>3670</v>
      </c>
      <c r="FK79" s="531">
        <f t="shared" si="198"/>
        <v>70.336831009534762</v>
      </c>
      <c r="FL79" s="641">
        <f t="shared" si="199"/>
        <v>0</v>
      </c>
      <c r="FM79" s="530">
        <f t="shared" si="200"/>
        <v>3670</v>
      </c>
      <c r="FN79" s="532">
        <f t="shared" si="201"/>
        <v>70.336831009534762</v>
      </c>
      <c r="FO79" s="686"/>
      <c r="FP79" s="379"/>
      <c r="FQ79" s="686"/>
      <c r="FR79" s="519">
        <f t="shared" si="233"/>
        <v>175000</v>
      </c>
      <c r="FS79" s="708">
        <f t="shared" si="202"/>
        <v>45000</v>
      </c>
      <c r="FT79" s="529">
        <f t="shared" si="203"/>
        <v>130000</v>
      </c>
      <c r="FU79" s="530">
        <f t="shared" si="204"/>
        <v>3670</v>
      </c>
      <c r="FV79" s="531">
        <f t="shared" si="205"/>
        <v>70.336831009534762</v>
      </c>
      <c r="FW79" s="641">
        <f t="shared" si="206"/>
        <v>0</v>
      </c>
      <c r="FX79" s="530">
        <f t="shared" si="207"/>
        <v>3670</v>
      </c>
      <c r="FY79" s="532">
        <f t="shared" si="208"/>
        <v>70.336831009534762</v>
      </c>
      <c r="FZ79" s="686"/>
      <c r="GA79" s="379"/>
      <c r="GB79" s="379"/>
      <c r="GC79" s="379"/>
      <c r="GD79" s="379"/>
      <c r="GE79" s="379"/>
      <c r="GF79" s="379"/>
      <c r="GG79" s="379"/>
    </row>
    <row r="80" spans="1:189" s="1" customFormat="1" x14ac:dyDescent="0.25">
      <c r="A80" s="379"/>
      <c r="B80" s="379"/>
      <c r="C80" s="379"/>
      <c r="D80" s="379"/>
      <c r="E80" s="379"/>
      <c r="F80" s="379"/>
      <c r="G80" s="379"/>
      <c r="H80" s="379"/>
      <c r="I80" s="539"/>
      <c r="J80" s="379"/>
      <c r="K80" s="379"/>
      <c r="L80" s="379"/>
      <c r="M80" s="379"/>
      <c r="N80" s="379"/>
      <c r="O80" s="379"/>
      <c r="P80" s="379"/>
      <c r="Q80" s="379"/>
      <c r="R80" s="539"/>
      <c r="S80" s="379"/>
      <c r="T80" s="228"/>
      <c r="U80" s="450">
        <f t="shared" si="234"/>
        <v>180000</v>
      </c>
      <c r="V80" s="712">
        <f t="shared" si="235"/>
        <v>6964.3008932835655</v>
      </c>
      <c r="W80" s="697">
        <f t="shared" si="236"/>
        <v>2320</v>
      </c>
      <c r="X80" s="697">
        <f t="shared" si="237"/>
        <v>3820</v>
      </c>
      <c r="Y80" s="698">
        <f t="shared" si="238"/>
        <v>820</v>
      </c>
      <c r="Z80" s="642">
        <f t="shared" si="239"/>
        <v>-3130</v>
      </c>
      <c r="AA80" s="439">
        <f t="shared" si="240"/>
        <v>1042.5</v>
      </c>
      <c r="AB80" s="713">
        <f t="shared" si="241"/>
        <v>1042.5</v>
      </c>
      <c r="AC80" s="630">
        <f t="shared" si="145"/>
        <v>3820</v>
      </c>
      <c r="AD80" s="459">
        <f t="shared" si="146"/>
        <v>3820</v>
      </c>
      <c r="AE80" s="228"/>
      <c r="AF80" s="379"/>
      <c r="AG80" s="228"/>
      <c r="AH80" s="715">
        <f t="shared" si="147"/>
        <v>5.3703739152402568</v>
      </c>
      <c r="AI80" s="716">
        <f t="shared" si="209"/>
        <v>1.7890191239975324</v>
      </c>
      <c r="AJ80" s="716">
        <f t="shared" si="148"/>
        <v>2.9457125231338681</v>
      </c>
      <c r="AK80" s="454">
        <f t="shared" si="210"/>
        <v>0.63232572486119676</v>
      </c>
      <c r="AL80" s="643">
        <f t="shared" si="211"/>
        <v>-2.4136335595311538</v>
      </c>
      <c r="AM80" s="457">
        <f t="shared" si="212"/>
        <v>0.80390191239975328</v>
      </c>
      <c r="AN80" s="717">
        <f t="shared" si="149"/>
        <v>0.80390191239975328</v>
      </c>
      <c r="AO80" s="633">
        <f t="shared" si="150"/>
        <v>2.9457125231338681</v>
      </c>
      <c r="AP80" s="634">
        <f t="shared" si="151"/>
        <v>2.9457125231338681</v>
      </c>
      <c r="AQ80" s="228"/>
      <c r="AR80" s="379"/>
      <c r="AS80" s="228"/>
      <c r="AT80" s="450">
        <f t="shared" si="213"/>
        <v>180000</v>
      </c>
      <c r="AU80" s="718">
        <f t="shared" si="152"/>
        <v>133.47325750148178</v>
      </c>
      <c r="AV80" s="719">
        <f t="shared" si="214"/>
        <v>44.463609793493362</v>
      </c>
      <c r="AW80" s="720">
        <f t="shared" si="215"/>
        <v>73.21163336687269</v>
      </c>
      <c r="AX80" s="721">
        <f t="shared" si="216"/>
        <v>15.715586220114034</v>
      </c>
      <c r="AY80" s="643">
        <f t="shared" si="217"/>
        <v>-59.987542523118201</v>
      </c>
      <c r="AZ80" s="457">
        <f t="shared" si="218"/>
        <v>19.979876383498635</v>
      </c>
      <c r="BA80" s="717">
        <f t="shared" si="219"/>
        <v>19.979876383498635</v>
      </c>
      <c r="BB80" s="458">
        <f t="shared" si="153"/>
        <v>73.21163336687269</v>
      </c>
      <c r="BC80" s="459">
        <f t="shared" si="154"/>
        <v>73.21163336687269</v>
      </c>
      <c r="BD80" s="228"/>
      <c r="BE80" s="379"/>
      <c r="BF80" s="539"/>
      <c r="BG80" s="379"/>
      <c r="BH80" s="379"/>
      <c r="BI80" s="460"/>
      <c r="BJ80" s="464">
        <f t="shared" si="242"/>
        <v>180000</v>
      </c>
      <c r="BK80" s="465">
        <f t="shared" si="155"/>
        <v>50320</v>
      </c>
      <c r="BL80" s="637">
        <f t="shared" si="156"/>
        <v>129680</v>
      </c>
      <c r="BM80" s="219"/>
      <c r="BN80" s="219"/>
      <c r="BO80" s="464">
        <f t="shared" si="220"/>
        <v>180000</v>
      </c>
      <c r="BP80" s="465">
        <f t="shared" si="157"/>
        <v>49500</v>
      </c>
      <c r="BQ80" s="637">
        <f t="shared" si="221"/>
        <v>130500</v>
      </c>
      <c r="BR80" s="707">
        <f t="shared" si="158"/>
        <v>820</v>
      </c>
      <c r="BS80" s="298"/>
      <c r="BT80" s="379"/>
      <c r="BU80" s="298"/>
      <c r="BV80" s="464">
        <f t="shared" si="243"/>
        <v>180000</v>
      </c>
      <c r="BW80" s="464">
        <f t="shared" si="244"/>
        <v>17622.42885</v>
      </c>
      <c r="BX80" s="637">
        <f t="shared" si="159"/>
        <v>147302.42885</v>
      </c>
      <c r="BY80" s="707">
        <f t="shared" si="160"/>
        <v>17622.428849999997</v>
      </c>
      <c r="BZ80" s="298"/>
      <c r="CA80" s="379"/>
      <c r="CB80" s="219"/>
      <c r="CC80" s="464">
        <f t="shared" si="131"/>
        <v>26302.132611940302</v>
      </c>
      <c r="CD80" s="464">
        <f t="shared" si="161"/>
        <v>206302.13261194029</v>
      </c>
      <c r="CE80" s="465">
        <f t="shared" si="162"/>
        <v>69657.831718656715</v>
      </c>
      <c r="CF80" s="637">
        <f t="shared" si="245"/>
        <v>136644.30089328357</v>
      </c>
      <c r="CG80" s="707">
        <f t="shared" si="163"/>
        <v>6964.3008932835655</v>
      </c>
      <c r="CH80" s="298"/>
      <c r="CI80" s="465">
        <f t="shared" si="164"/>
        <v>59400</v>
      </c>
      <c r="CJ80" s="464">
        <f t="shared" si="246"/>
        <v>120600</v>
      </c>
      <c r="CK80" s="637">
        <f t="shared" si="247"/>
        <v>17622.42885</v>
      </c>
      <c r="CL80" s="637">
        <f t="shared" si="222"/>
        <v>138222.42885</v>
      </c>
      <c r="CM80" s="707">
        <f t="shared" si="165"/>
        <v>8542.4288499999966</v>
      </c>
      <c r="CN80" s="298"/>
      <c r="CO80" s="379"/>
      <c r="CP80" s="539"/>
      <c r="CQ80" s="379"/>
      <c r="CR80" s="26"/>
      <c r="CS80" s="519">
        <f t="shared" si="223"/>
        <v>180000</v>
      </c>
      <c r="CT80" s="520">
        <f t="shared" si="255"/>
        <v>48000</v>
      </c>
      <c r="CU80" s="521">
        <f t="shared" si="166"/>
        <v>132000</v>
      </c>
      <c r="CV80" s="522">
        <f t="shared" si="167"/>
        <v>2320</v>
      </c>
      <c r="CW80" s="26"/>
      <c r="CX80" s="519">
        <f t="shared" si="224"/>
        <v>180000</v>
      </c>
      <c r="CY80" s="520">
        <f t="shared" si="256"/>
        <v>63000</v>
      </c>
      <c r="CZ80" s="521">
        <f t="shared" si="168"/>
        <v>117000</v>
      </c>
      <c r="DA80" s="522">
        <f t="shared" si="169"/>
        <v>-12680</v>
      </c>
      <c r="DB80" s="521">
        <f t="shared" si="225"/>
        <v>16500</v>
      </c>
      <c r="DC80" s="521">
        <f t="shared" si="170"/>
        <v>133500</v>
      </c>
      <c r="DD80" s="522">
        <f t="shared" si="248"/>
        <v>3820</v>
      </c>
      <c r="DE80" s="533">
        <f t="shared" si="226"/>
        <v>73.21163336687269</v>
      </c>
      <c r="DF80" s="26"/>
      <c r="DG80" s="379"/>
      <c r="DH80" s="480"/>
      <c r="DI80" s="519">
        <f t="shared" si="227"/>
        <v>180000</v>
      </c>
      <c r="DJ80" s="520">
        <f t="shared" si="257"/>
        <v>49500</v>
      </c>
      <c r="DK80" s="529">
        <f t="shared" si="171"/>
        <v>130500</v>
      </c>
      <c r="DL80" s="522">
        <f t="shared" si="172"/>
        <v>820</v>
      </c>
      <c r="DM80" s="531">
        <f t="shared" si="173"/>
        <v>15.715586220114034</v>
      </c>
      <c r="DN80" s="480"/>
      <c r="DO80" s="379"/>
      <c r="DP80" s="484"/>
      <c r="DQ80" s="519">
        <f t="shared" si="228"/>
        <v>180000</v>
      </c>
      <c r="DR80" s="708">
        <f t="shared" si="174"/>
        <v>53450</v>
      </c>
      <c r="DS80" s="529">
        <f t="shared" si="175"/>
        <v>126550</v>
      </c>
      <c r="DT80" s="523">
        <f t="shared" si="176"/>
        <v>-3130</v>
      </c>
      <c r="DU80" s="531">
        <f t="shared" si="177"/>
        <v>-59.987542523118201</v>
      </c>
      <c r="DV80" s="484"/>
      <c r="DW80" s="379"/>
      <c r="DX80" s="486"/>
      <c r="DY80" s="464">
        <f t="shared" si="249"/>
        <v>180000</v>
      </c>
      <c r="DZ80" s="708">
        <f t="shared" si="178"/>
        <v>49277.5</v>
      </c>
      <c r="EA80" s="529">
        <f t="shared" si="250"/>
        <v>130722.5</v>
      </c>
      <c r="EB80" s="530">
        <f t="shared" si="251"/>
        <v>1042.5</v>
      </c>
      <c r="EC80" s="533">
        <f t="shared" si="252"/>
        <v>39.959752766997269</v>
      </c>
      <c r="ED80" s="464">
        <f t="shared" si="258"/>
        <v>0</v>
      </c>
      <c r="EE80" s="524">
        <f t="shared" si="179"/>
        <v>1042.5</v>
      </c>
      <c r="EF80" s="531">
        <f t="shared" si="253"/>
        <v>39.959752766997269</v>
      </c>
      <c r="EG80" s="531">
        <f t="shared" si="254"/>
        <v>19.979876383498635</v>
      </c>
      <c r="EH80" s="486"/>
      <c r="EI80" s="379"/>
      <c r="EJ80" s="686"/>
      <c r="EK80" s="519">
        <f t="shared" si="230"/>
        <v>180000</v>
      </c>
      <c r="EL80" s="708">
        <f t="shared" si="181"/>
        <v>43050</v>
      </c>
      <c r="EM80" s="529">
        <f t="shared" si="182"/>
        <v>136950</v>
      </c>
      <c r="EN80" s="522">
        <f t="shared" si="183"/>
        <v>7270</v>
      </c>
      <c r="EO80" s="531">
        <f t="shared" si="184"/>
        <v>139.33208758564516</v>
      </c>
      <c r="EP80" s="641">
        <f t="shared" si="185"/>
        <v>0</v>
      </c>
      <c r="EQ80" s="530">
        <f t="shared" si="186"/>
        <v>7270</v>
      </c>
      <c r="ER80" s="532">
        <f t="shared" si="187"/>
        <v>139.33208758564516</v>
      </c>
      <c r="ES80" s="686"/>
      <c r="ET80" s="379"/>
      <c r="EU80" s="686"/>
      <c r="EV80" s="519">
        <f t="shared" si="231"/>
        <v>180000</v>
      </c>
      <c r="EW80" s="708">
        <f t="shared" si="188"/>
        <v>49800</v>
      </c>
      <c r="EX80" s="529">
        <f t="shared" si="189"/>
        <v>130200</v>
      </c>
      <c r="EY80" s="530">
        <f t="shared" si="190"/>
        <v>520</v>
      </c>
      <c r="EZ80" s="531">
        <f t="shared" si="191"/>
        <v>9.9659815054381671</v>
      </c>
      <c r="FA80" s="641">
        <f t="shared" si="192"/>
        <v>0</v>
      </c>
      <c r="FB80" s="530">
        <f t="shared" si="193"/>
        <v>520</v>
      </c>
      <c r="FC80" s="532">
        <f t="shared" si="194"/>
        <v>9.9659815054381671</v>
      </c>
      <c r="FD80" s="686"/>
      <c r="FE80" s="379"/>
      <c r="FF80" s="686"/>
      <c r="FG80" s="519">
        <f t="shared" si="232"/>
        <v>180000</v>
      </c>
      <c r="FH80" s="708">
        <f t="shared" si="195"/>
        <v>46500</v>
      </c>
      <c r="FI80" s="529">
        <f t="shared" si="196"/>
        <v>133500</v>
      </c>
      <c r="FJ80" s="530">
        <f t="shared" si="197"/>
        <v>3820</v>
      </c>
      <c r="FK80" s="531">
        <f t="shared" si="198"/>
        <v>73.21163336687269</v>
      </c>
      <c r="FL80" s="641">
        <f t="shared" si="199"/>
        <v>0</v>
      </c>
      <c r="FM80" s="530">
        <f t="shared" si="200"/>
        <v>3820</v>
      </c>
      <c r="FN80" s="532">
        <f t="shared" si="201"/>
        <v>73.21163336687269</v>
      </c>
      <c r="FO80" s="686"/>
      <c r="FP80" s="379"/>
      <c r="FQ80" s="686"/>
      <c r="FR80" s="519">
        <f t="shared" si="233"/>
        <v>180000</v>
      </c>
      <c r="FS80" s="708">
        <f t="shared" si="202"/>
        <v>46500</v>
      </c>
      <c r="FT80" s="529">
        <f t="shared" si="203"/>
        <v>133500</v>
      </c>
      <c r="FU80" s="530">
        <f t="shared" si="204"/>
        <v>3820</v>
      </c>
      <c r="FV80" s="531">
        <f t="shared" si="205"/>
        <v>73.21163336687269</v>
      </c>
      <c r="FW80" s="641">
        <f t="shared" si="206"/>
        <v>0</v>
      </c>
      <c r="FX80" s="530">
        <f t="shared" si="207"/>
        <v>3820</v>
      </c>
      <c r="FY80" s="532">
        <f t="shared" si="208"/>
        <v>73.21163336687269</v>
      </c>
      <c r="FZ80" s="686"/>
      <c r="GA80" s="379"/>
      <c r="GB80" s="379"/>
      <c r="GC80" s="379"/>
      <c r="GD80" s="379"/>
      <c r="GE80" s="379"/>
      <c r="GF80" s="379"/>
      <c r="GG80" s="379"/>
    </row>
    <row r="81" spans="1:189" s="1" customFormat="1" x14ac:dyDescent="0.25">
      <c r="A81" s="379"/>
      <c r="B81" s="379"/>
      <c r="C81" s="379"/>
      <c r="D81" s="379"/>
      <c r="E81" s="379"/>
      <c r="F81" s="379"/>
      <c r="G81" s="379"/>
      <c r="H81" s="379"/>
      <c r="I81" s="539"/>
      <c r="J81" s="379"/>
      <c r="K81" s="379"/>
      <c r="L81" s="379"/>
      <c r="M81" s="379"/>
      <c r="N81" s="379"/>
      <c r="O81" s="379"/>
      <c r="P81" s="379"/>
      <c r="Q81" s="379"/>
      <c r="R81" s="539"/>
      <c r="S81" s="379"/>
      <c r="T81" s="228"/>
      <c r="U81" s="450">
        <f t="shared" si="234"/>
        <v>185000</v>
      </c>
      <c r="V81" s="712">
        <f t="shared" si="235"/>
        <v>6964.3008932835655</v>
      </c>
      <c r="W81" s="697">
        <f t="shared" si="236"/>
        <v>2170</v>
      </c>
      <c r="X81" s="697">
        <f t="shared" si="237"/>
        <v>4020</v>
      </c>
      <c r="Y81" s="698">
        <f t="shared" si="238"/>
        <v>670</v>
      </c>
      <c r="Z81" s="642">
        <f t="shared" si="239"/>
        <v>-3430</v>
      </c>
      <c r="AA81" s="439">
        <f t="shared" si="240"/>
        <v>1042.5</v>
      </c>
      <c r="AB81" s="713">
        <f t="shared" si="241"/>
        <v>1042.5</v>
      </c>
      <c r="AC81" s="630">
        <f t="shared" si="145"/>
        <v>4120</v>
      </c>
      <c r="AD81" s="459">
        <f t="shared" si="146"/>
        <v>4120</v>
      </c>
      <c r="AE81" s="228"/>
      <c r="AF81" s="379"/>
      <c r="AG81" s="228"/>
      <c r="AH81" s="715">
        <f t="shared" si="147"/>
        <v>5.2469682010725274</v>
      </c>
      <c r="AI81" s="716">
        <f t="shared" si="209"/>
        <v>1.6348979130565811</v>
      </c>
      <c r="AJ81" s="716">
        <f t="shared" si="148"/>
        <v>3.0287048896255557</v>
      </c>
      <c r="AK81" s="454">
        <f t="shared" si="210"/>
        <v>0.50478414827092599</v>
      </c>
      <c r="AL81" s="643">
        <f t="shared" si="211"/>
        <v>-2.5841934754765314</v>
      </c>
      <c r="AM81" s="457">
        <f t="shared" si="212"/>
        <v>0.78542906652603028</v>
      </c>
      <c r="AN81" s="717">
        <f t="shared" si="149"/>
        <v>0.78542906652603028</v>
      </c>
      <c r="AO81" s="633">
        <f t="shared" si="150"/>
        <v>3.1040458072779327</v>
      </c>
      <c r="AP81" s="634">
        <f t="shared" si="151"/>
        <v>3.1040458072779327</v>
      </c>
      <c r="AQ81" s="228"/>
      <c r="AR81" s="379"/>
      <c r="AS81" s="228"/>
      <c r="AT81" s="450">
        <f t="shared" si="213"/>
        <v>185000</v>
      </c>
      <c r="AU81" s="718">
        <f t="shared" si="152"/>
        <v>133.47325750148178</v>
      </c>
      <c r="AV81" s="719">
        <f t="shared" si="214"/>
        <v>41.588807436155427</v>
      </c>
      <c r="AW81" s="720">
        <f t="shared" si="215"/>
        <v>77.044703176656597</v>
      </c>
      <c r="AX81" s="721">
        <f t="shared" si="216"/>
        <v>12.840783862776101</v>
      </c>
      <c r="AY81" s="643">
        <f t="shared" si="217"/>
        <v>-65.737147237794062</v>
      </c>
      <c r="AZ81" s="457">
        <f t="shared" si="218"/>
        <v>19.979876383498635</v>
      </c>
      <c r="BA81" s="717">
        <f t="shared" si="219"/>
        <v>19.979876383498635</v>
      </c>
      <c r="BB81" s="458">
        <f t="shared" si="153"/>
        <v>78.961238081548558</v>
      </c>
      <c r="BC81" s="459">
        <f t="shared" si="154"/>
        <v>78.961238081548558</v>
      </c>
      <c r="BD81" s="228"/>
      <c r="BE81" s="379"/>
      <c r="BF81" s="539"/>
      <c r="BG81" s="379"/>
      <c r="BH81" s="379"/>
      <c r="BI81" s="460"/>
      <c r="BJ81" s="464">
        <f t="shared" si="242"/>
        <v>185000</v>
      </c>
      <c r="BK81" s="465">
        <f t="shared" si="155"/>
        <v>52270</v>
      </c>
      <c r="BL81" s="637">
        <f t="shared" si="156"/>
        <v>132730</v>
      </c>
      <c r="BM81" s="219"/>
      <c r="BN81" s="219"/>
      <c r="BO81" s="464">
        <f t="shared" si="220"/>
        <v>185000</v>
      </c>
      <c r="BP81" s="465">
        <f t="shared" si="157"/>
        <v>51600</v>
      </c>
      <c r="BQ81" s="637">
        <f t="shared" si="221"/>
        <v>133400</v>
      </c>
      <c r="BR81" s="707">
        <f t="shared" si="158"/>
        <v>670</v>
      </c>
      <c r="BS81" s="298"/>
      <c r="BT81" s="379"/>
      <c r="BU81" s="298"/>
      <c r="BV81" s="464">
        <f t="shared" si="243"/>
        <v>185000</v>
      </c>
      <c r="BW81" s="464">
        <f t="shared" si="244"/>
        <v>17622.42885</v>
      </c>
      <c r="BX81" s="637">
        <f t="shared" si="159"/>
        <v>150352.42885</v>
      </c>
      <c r="BY81" s="707">
        <f t="shared" si="160"/>
        <v>17622.428849999997</v>
      </c>
      <c r="BZ81" s="298"/>
      <c r="CA81" s="379"/>
      <c r="CB81" s="219"/>
      <c r="CC81" s="464">
        <f t="shared" si="131"/>
        <v>26302.132611940302</v>
      </c>
      <c r="CD81" s="464">
        <f t="shared" si="161"/>
        <v>211302.13261194029</v>
      </c>
      <c r="CE81" s="465">
        <f t="shared" si="162"/>
        <v>71607.831718656715</v>
      </c>
      <c r="CF81" s="637">
        <f t="shared" si="245"/>
        <v>139694.30089328357</v>
      </c>
      <c r="CG81" s="707">
        <f t="shared" si="163"/>
        <v>6964.3008932835655</v>
      </c>
      <c r="CH81" s="298"/>
      <c r="CI81" s="465">
        <f t="shared" si="164"/>
        <v>61350</v>
      </c>
      <c r="CJ81" s="464">
        <f t="shared" si="246"/>
        <v>123650</v>
      </c>
      <c r="CK81" s="637">
        <f t="shared" si="247"/>
        <v>17622.42885</v>
      </c>
      <c r="CL81" s="637">
        <f t="shared" si="222"/>
        <v>141272.42885</v>
      </c>
      <c r="CM81" s="707">
        <f t="shared" si="165"/>
        <v>8542.4288499999966</v>
      </c>
      <c r="CN81" s="298"/>
      <c r="CO81" s="379"/>
      <c r="CP81" s="539"/>
      <c r="CQ81" s="379"/>
      <c r="CR81" s="26"/>
      <c r="CS81" s="519">
        <f t="shared" si="223"/>
        <v>185000</v>
      </c>
      <c r="CT81" s="520">
        <f t="shared" ref="CT81:CT144" si="259">IF($BJ81&lt;=CU$6,SUM($BJ81*CT$6),IF($BJ81&lt;=CU$7,SUM($BJ81-CU$6)*CT$7+CV$6,IF($BJ81&lt;=CU$8,SUM($BJ81-CU$7)*CT$8+CV$7,IF($BJ81&lt;=CU$9,SUM($BJ81-CU$8)*CT$9+CV$8,IF($BJ81&lt;=CU$10,SUM($BJ81-CU$9)*CT$10+CV$9,IF($BJ81&gt;=CU74+1,SUM($BJ81-CU$10)*CT$11+CV$10))))))</f>
        <v>50100</v>
      </c>
      <c r="CU81" s="521">
        <f t="shared" si="166"/>
        <v>134900</v>
      </c>
      <c r="CV81" s="522">
        <f t="shared" si="167"/>
        <v>2170</v>
      </c>
      <c r="CW81" s="26"/>
      <c r="CX81" s="519">
        <f t="shared" si="224"/>
        <v>185000</v>
      </c>
      <c r="CY81" s="520">
        <f t="shared" si="256"/>
        <v>64750</v>
      </c>
      <c r="CZ81" s="521">
        <f t="shared" si="168"/>
        <v>120250</v>
      </c>
      <c r="DA81" s="522">
        <f t="shared" si="169"/>
        <v>-12480</v>
      </c>
      <c r="DB81" s="521">
        <f t="shared" si="225"/>
        <v>16500</v>
      </c>
      <c r="DC81" s="521">
        <f t="shared" si="170"/>
        <v>136750</v>
      </c>
      <c r="DD81" s="522">
        <f t="shared" si="248"/>
        <v>4020</v>
      </c>
      <c r="DE81" s="533">
        <f t="shared" si="226"/>
        <v>77.044703176656597</v>
      </c>
      <c r="DF81" s="26"/>
      <c r="DG81" s="379"/>
      <c r="DH81" s="480"/>
      <c r="DI81" s="519">
        <f t="shared" si="227"/>
        <v>185000</v>
      </c>
      <c r="DJ81" s="520">
        <f t="shared" si="257"/>
        <v>51600</v>
      </c>
      <c r="DK81" s="529">
        <f t="shared" si="171"/>
        <v>133400</v>
      </c>
      <c r="DL81" s="522">
        <f t="shared" si="172"/>
        <v>670</v>
      </c>
      <c r="DM81" s="531">
        <f t="shared" si="173"/>
        <v>12.840783862776101</v>
      </c>
      <c r="DN81" s="480"/>
      <c r="DO81" s="379"/>
      <c r="DP81" s="484"/>
      <c r="DQ81" s="519">
        <f t="shared" si="228"/>
        <v>185000</v>
      </c>
      <c r="DR81" s="708">
        <f t="shared" si="174"/>
        <v>55700</v>
      </c>
      <c r="DS81" s="529">
        <f t="shared" si="175"/>
        <v>129300</v>
      </c>
      <c r="DT81" s="523">
        <f t="shared" si="176"/>
        <v>-3430</v>
      </c>
      <c r="DU81" s="531">
        <f t="shared" si="177"/>
        <v>-65.737147237794062</v>
      </c>
      <c r="DV81" s="484"/>
      <c r="DW81" s="379"/>
      <c r="DX81" s="486"/>
      <c r="DY81" s="464">
        <f t="shared" si="249"/>
        <v>185000</v>
      </c>
      <c r="DZ81" s="708">
        <f t="shared" si="178"/>
        <v>51227.5</v>
      </c>
      <c r="EA81" s="529">
        <f t="shared" si="250"/>
        <v>133772.5</v>
      </c>
      <c r="EB81" s="530">
        <f t="shared" si="251"/>
        <v>1042.5</v>
      </c>
      <c r="EC81" s="533">
        <f t="shared" si="252"/>
        <v>39.959752766997269</v>
      </c>
      <c r="ED81" s="464">
        <f t="shared" si="258"/>
        <v>0</v>
      </c>
      <c r="EE81" s="524">
        <f t="shared" si="179"/>
        <v>1042.5</v>
      </c>
      <c r="EF81" s="531">
        <f t="shared" si="253"/>
        <v>39.959752766997269</v>
      </c>
      <c r="EG81" s="531">
        <f t="shared" si="254"/>
        <v>19.979876383498635</v>
      </c>
      <c r="EH81" s="486"/>
      <c r="EI81" s="379"/>
      <c r="EJ81" s="686"/>
      <c r="EK81" s="519">
        <f t="shared" si="230"/>
        <v>185000</v>
      </c>
      <c r="EL81" s="708">
        <f t="shared" si="181"/>
        <v>44450</v>
      </c>
      <c r="EM81" s="529">
        <f t="shared" si="182"/>
        <v>140550</v>
      </c>
      <c r="EN81" s="522">
        <f t="shared" si="183"/>
        <v>7820</v>
      </c>
      <c r="EO81" s="531">
        <f t="shared" si="184"/>
        <v>149.8730295625509</v>
      </c>
      <c r="EP81" s="641">
        <f t="shared" si="185"/>
        <v>0</v>
      </c>
      <c r="EQ81" s="530">
        <f t="shared" si="186"/>
        <v>7820</v>
      </c>
      <c r="ER81" s="532">
        <f t="shared" si="187"/>
        <v>149.8730295625509</v>
      </c>
      <c r="ES81" s="686"/>
      <c r="ET81" s="379"/>
      <c r="EU81" s="686"/>
      <c r="EV81" s="519">
        <f t="shared" si="231"/>
        <v>185000</v>
      </c>
      <c r="EW81" s="708">
        <f t="shared" si="188"/>
        <v>51750</v>
      </c>
      <c r="EX81" s="529">
        <f t="shared" si="189"/>
        <v>133250</v>
      </c>
      <c r="EY81" s="530">
        <f t="shared" si="190"/>
        <v>520</v>
      </c>
      <c r="EZ81" s="531">
        <f t="shared" si="191"/>
        <v>9.9659815054381671</v>
      </c>
      <c r="FA81" s="641">
        <f t="shared" si="192"/>
        <v>0</v>
      </c>
      <c r="FB81" s="530">
        <f t="shared" si="193"/>
        <v>520</v>
      </c>
      <c r="FC81" s="532">
        <f t="shared" si="194"/>
        <v>9.9659815054381671</v>
      </c>
      <c r="FD81" s="686"/>
      <c r="FE81" s="379"/>
      <c r="FF81" s="686"/>
      <c r="FG81" s="519">
        <f t="shared" si="232"/>
        <v>185000</v>
      </c>
      <c r="FH81" s="708">
        <f t="shared" si="195"/>
        <v>48450</v>
      </c>
      <c r="FI81" s="529">
        <f t="shared" si="196"/>
        <v>136550</v>
      </c>
      <c r="FJ81" s="530">
        <f t="shared" si="197"/>
        <v>3820</v>
      </c>
      <c r="FK81" s="531">
        <f t="shared" si="198"/>
        <v>73.21163336687269</v>
      </c>
      <c r="FL81" s="641">
        <f t="shared" si="199"/>
        <v>0</v>
      </c>
      <c r="FM81" s="530">
        <f t="shared" si="200"/>
        <v>3820</v>
      </c>
      <c r="FN81" s="532">
        <f t="shared" si="201"/>
        <v>73.21163336687269</v>
      </c>
      <c r="FO81" s="686"/>
      <c r="FP81" s="379"/>
      <c r="FQ81" s="686"/>
      <c r="FR81" s="519">
        <f t="shared" si="233"/>
        <v>185000</v>
      </c>
      <c r="FS81" s="708">
        <f t="shared" si="202"/>
        <v>48150</v>
      </c>
      <c r="FT81" s="529">
        <f t="shared" si="203"/>
        <v>136850</v>
      </c>
      <c r="FU81" s="530">
        <f t="shared" si="204"/>
        <v>4120</v>
      </c>
      <c r="FV81" s="531">
        <f t="shared" si="205"/>
        <v>78.961238081548558</v>
      </c>
      <c r="FW81" s="641">
        <f t="shared" si="206"/>
        <v>0</v>
      </c>
      <c r="FX81" s="530">
        <f t="shared" si="207"/>
        <v>4120</v>
      </c>
      <c r="FY81" s="532">
        <f t="shared" si="208"/>
        <v>78.961238081548558</v>
      </c>
      <c r="FZ81" s="686"/>
      <c r="GA81" s="379"/>
      <c r="GB81" s="379"/>
      <c r="GC81" s="379"/>
      <c r="GD81" s="379"/>
      <c r="GE81" s="379"/>
      <c r="GF81" s="379"/>
      <c r="GG81" s="379"/>
    </row>
    <row r="82" spans="1:189" s="1" customFormat="1" x14ac:dyDescent="0.25">
      <c r="A82" s="379"/>
      <c r="B82" s="379"/>
      <c r="C82" s="379"/>
      <c r="D82" s="379"/>
      <c r="E82" s="379"/>
      <c r="F82" s="379"/>
      <c r="G82" s="379"/>
      <c r="H82" s="379"/>
      <c r="I82" s="539"/>
      <c r="J82" s="379"/>
      <c r="K82" s="379"/>
      <c r="L82" s="379"/>
      <c r="M82" s="379"/>
      <c r="N82" s="379"/>
      <c r="O82" s="379"/>
      <c r="P82" s="379"/>
      <c r="Q82" s="379"/>
      <c r="R82" s="539"/>
      <c r="S82" s="379"/>
      <c r="T82" s="228"/>
      <c r="U82" s="450">
        <f t="shared" si="234"/>
        <v>190000</v>
      </c>
      <c r="V82" s="712">
        <f t="shared" si="235"/>
        <v>6964.3008932835655</v>
      </c>
      <c r="W82" s="697">
        <f t="shared" si="236"/>
        <v>2020</v>
      </c>
      <c r="X82" s="697">
        <f t="shared" si="237"/>
        <v>4220</v>
      </c>
      <c r="Y82" s="698">
        <f t="shared" si="238"/>
        <v>520</v>
      </c>
      <c r="Z82" s="642">
        <f t="shared" si="239"/>
        <v>-3730</v>
      </c>
      <c r="AA82" s="439">
        <f t="shared" si="240"/>
        <v>1042.5</v>
      </c>
      <c r="AB82" s="713">
        <f t="shared" si="241"/>
        <v>1042.5</v>
      </c>
      <c r="AC82" s="630">
        <f t="shared" si="145"/>
        <v>4420</v>
      </c>
      <c r="AD82" s="459">
        <f t="shared" si="146"/>
        <v>4420</v>
      </c>
      <c r="AE82" s="228"/>
      <c r="AF82" s="379"/>
      <c r="AG82" s="228"/>
      <c r="AH82" s="715">
        <f t="shared" si="147"/>
        <v>5.129106564504025</v>
      </c>
      <c r="AI82" s="716">
        <f t="shared" si="209"/>
        <v>1.4877006922963618</v>
      </c>
      <c r="AJ82" s="716">
        <f t="shared" si="148"/>
        <v>3.1079687730151715</v>
      </c>
      <c r="AK82" s="454">
        <f t="shared" si="210"/>
        <v>0.38297245544262776</v>
      </c>
      <c r="AL82" s="643">
        <f t="shared" si="211"/>
        <v>-2.7470908823096183</v>
      </c>
      <c r="AM82" s="457">
        <f t="shared" si="212"/>
        <v>0.76778612461334517</v>
      </c>
      <c r="AN82" s="717">
        <f t="shared" si="149"/>
        <v>0.76778612461334517</v>
      </c>
      <c r="AO82" s="633">
        <f t="shared" si="150"/>
        <v>3.2552658712623361</v>
      </c>
      <c r="AP82" s="634">
        <f t="shared" si="151"/>
        <v>3.2552658712623361</v>
      </c>
      <c r="AQ82" s="228"/>
      <c r="AR82" s="379"/>
      <c r="AS82" s="228"/>
      <c r="AT82" s="450">
        <f t="shared" si="213"/>
        <v>190000</v>
      </c>
      <c r="AU82" s="718">
        <f t="shared" si="152"/>
        <v>133.47325750148178</v>
      </c>
      <c r="AV82" s="719">
        <f t="shared" si="214"/>
        <v>38.7140050788175</v>
      </c>
      <c r="AW82" s="720">
        <f t="shared" si="215"/>
        <v>80.877772986440519</v>
      </c>
      <c r="AX82" s="721">
        <f t="shared" si="216"/>
        <v>9.9659815054381671</v>
      </c>
      <c r="AY82" s="643">
        <f t="shared" si="217"/>
        <v>-71.48675195246993</v>
      </c>
      <c r="AZ82" s="457">
        <f t="shared" si="218"/>
        <v>19.979876383498635</v>
      </c>
      <c r="BA82" s="717">
        <f t="shared" si="219"/>
        <v>19.979876383498635</v>
      </c>
      <c r="BB82" s="458">
        <f t="shared" si="153"/>
        <v>84.710842796224426</v>
      </c>
      <c r="BC82" s="459">
        <f t="shared" si="154"/>
        <v>84.710842796224426</v>
      </c>
      <c r="BD82" s="228"/>
      <c r="BE82" s="379"/>
      <c r="BF82" s="539"/>
      <c r="BG82" s="379"/>
      <c r="BH82" s="379"/>
      <c r="BI82" s="460"/>
      <c r="BJ82" s="464">
        <f t="shared" si="242"/>
        <v>190000</v>
      </c>
      <c r="BK82" s="465">
        <f t="shared" si="155"/>
        <v>54220</v>
      </c>
      <c r="BL82" s="637">
        <f t="shared" si="156"/>
        <v>135780</v>
      </c>
      <c r="BM82" s="219"/>
      <c r="BN82" s="219"/>
      <c r="BO82" s="464">
        <f t="shared" si="220"/>
        <v>190000</v>
      </c>
      <c r="BP82" s="465">
        <f t="shared" si="157"/>
        <v>53700</v>
      </c>
      <c r="BQ82" s="637">
        <f t="shared" si="221"/>
        <v>136300</v>
      </c>
      <c r="BR82" s="707">
        <f t="shared" si="158"/>
        <v>520</v>
      </c>
      <c r="BS82" s="298"/>
      <c r="BT82" s="379"/>
      <c r="BU82" s="298"/>
      <c r="BV82" s="464">
        <f t="shared" si="243"/>
        <v>190000</v>
      </c>
      <c r="BW82" s="464">
        <f t="shared" si="244"/>
        <v>17622.42885</v>
      </c>
      <c r="BX82" s="637">
        <f t="shared" si="159"/>
        <v>153402.42885</v>
      </c>
      <c r="BY82" s="707">
        <f t="shared" si="160"/>
        <v>17622.428849999997</v>
      </c>
      <c r="BZ82" s="298"/>
      <c r="CA82" s="379"/>
      <c r="CB82" s="219"/>
      <c r="CC82" s="464">
        <f t="shared" si="131"/>
        <v>26302.132611940302</v>
      </c>
      <c r="CD82" s="464">
        <f t="shared" si="161"/>
        <v>216302.13261194029</v>
      </c>
      <c r="CE82" s="465">
        <f t="shared" si="162"/>
        <v>73557.831718656715</v>
      </c>
      <c r="CF82" s="637">
        <f t="shared" si="245"/>
        <v>142744.30089328357</v>
      </c>
      <c r="CG82" s="707">
        <f t="shared" si="163"/>
        <v>6964.3008932835655</v>
      </c>
      <c r="CH82" s="298"/>
      <c r="CI82" s="465">
        <f t="shared" si="164"/>
        <v>63300</v>
      </c>
      <c r="CJ82" s="464">
        <f t="shared" si="246"/>
        <v>126700</v>
      </c>
      <c r="CK82" s="637">
        <f t="shared" si="247"/>
        <v>17622.42885</v>
      </c>
      <c r="CL82" s="637">
        <f t="shared" si="222"/>
        <v>144322.42885</v>
      </c>
      <c r="CM82" s="707">
        <f t="shared" si="165"/>
        <v>8542.4288499999966</v>
      </c>
      <c r="CN82" s="298"/>
      <c r="CO82" s="379"/>
      <c r="CP82" s="539"/>
      <c r="CQ82" s="379"/>
      <c r="CR82" s="26"/>
      <c r="CS82" s="519">
        <f t="shared" si="223"/>
        <v>190000</v>
      </c>
      <c r="CT82" s="520">
        <f t="shared" si="259"/>
        <v>52200</v>
      </c>
      <c r="CU82" s="521">
        <f t="shared" si="166"/>
        <v>137800</v>
      </c>
      <c r="CV82" s="522">
        <f t="shared" si="167"/>
        <v>2020</v>
      </c>
      <c r="CW82" s="26"/>
      <c r="CX82" s="519">
        <f t="shared" si="224"/>
        <v>190000</v>
      </c>
      <c r="CY82" s="520">
        <f t="shared" si="256"/>
        <v>66500</v>
      </c>
      <c r="CZ82" s="521">
        <f t="shared" si="168"/>
        <v>123500</v>
      </c>
      <c r="DA82" s="522">
        <f t="shared" si="169"/>
        <v>-12280</v>
      </c>
      <c r="DB82" s="521">
        <f t="shared" si="225"/>
        <v>16500</v>
      </c>
      <c r="DC82" s="521">
        <f t="shared" si="170"/>
        <v>140000</v>
      </c>
      <c r="DD82" s="522">
        <f t="shared" si="248"/>
        <v>4220</v>
      </c>
      <c r="DE82" s="533">
        <f t="shared" si="226"/>
        <v>80.877772986440519</v>
      </c>
      <c r="DF82" s="26"/>
      <c r="DG82" s="379"/>
      <c r="DH82" s="480"/>
      <c r="DI82" s="519">
        <f t="shared" si="227"/>
        <v>190000</v>
      </c>
      <c r="DJ82" s="520">
        <f t="shared" si="257"/>
        <v>53700</v>
      </c>
      <c r="DK82" s="529">
        <f t="shared" si="171"/>
        <v>136300</v>
      </c>
      <c r="DL82" s="522">
        <f t="shared" si="172"/>
        <v>520</v>
      </c>
      <c r="DM82" s="531">
        <f t="shared" si="173"/>
        <v>9.9659815054381671</v>
      </c>
      <c r="DN82" s="480"/>
      <c r="DO82" s="379"/>
      <c r="DP82" s="484"/>
      <c r="DQ82" s="519">
        <f t="shared" si="228"/>
        <v>190000</v>
      </c>
      <c r="DR82" s="708">
        <f t="shared" si="174"/>
        <v>57950</v>
      </c>
      <c r="DS82" s="529">
        <f t="shared" si="175"/>
        <v>132050</v>
      </c>
      <c r="DT82" s="523">
        <f t="shared" si="176"/>
        <v>-3730</v>
      </c>
      <c r="DU82" s="531">
        <f t="shared" si="177"/>
        <v>-71.48675195246993</v>
      </c>
      <c r="DV82" s="484"/>
      <c r="DW82" s="379"/>
      <c r="DX82" s="486"/>
      <c r="DY82" s="464">
        <f t="shared" si="249"/>
        <v>190000</v>
      </c>
      <c r="DZ82" s="708">
        <f t="shared" si="178"/>
        <v>53177.5</v>
      </c>
      <c r="EA82" s="529">
        <f t="shared" si="250"/>
        <v>136822.5</v>
      </c>
      <c r="EB82" s="530">
        <f t="shared" si="251"/>
        <v>1042.5</v>
      </c>
      <c r="EC82" s="533">
        <f t="shared" si="252"/>
        <v>39.959752766997269</v>
      </c>
      <c r="ED82" s="464">
        <f t="shared" si="258"/>
        <v>0</v>
      </c>
      <c r="EE82" s="524">
        <f t="shared" si="179"/>
        <v>1042.5</v>
      </c>
      <c r="EF82" s="531">
        <f t="shared" si="253"/>
        <v>39.959752766997269</v>
      </c>
      <c r="EG82" s="531">
        <f t="shared" si="254"/>
        <v>19.979876383498635</v>
      </c>
      <c r="EH82" s="486"/>
      <c r="EI82" s="379"/>
      <c r="EJ82" s="686"/>
      <c r="EK82" s="519">
        <f t="shared" si="230"/>
        <v>190000</v>
      </c>
      <c r="EL82" s="708">
        <f t="shared" si="181"/>
        <v>45850</v>
      </c>
      <c r="EM82" s="529">
        <f t="shared" si="182"/>
        <v>144150</v>
      </c>
      <c r="EN82" s="522">
        <f t="shared" si="183"/>
        <v>8370</v>
      </c>
      <c r="EO82" s="531">
        <f t="shared" si="184"/>
        <v>160.41397153945667</v>
      </c>
      <c r="EP82" s="641">
        <f t="shared" si="185"/>
        <v>0</v>
      </c>
      <c r="EQ82" s="530">
        <f t="shared" si="186"/>
        <v>8370</v>
      </c>
      <c r="ER82" s="532">
        <f t="shared" si="187"/>
        <v>160.41397153945667</v>
      </c>
      <c r="ES82" s="686"/>
      <c r="ET82" s="379"/>
      <c r="EU82" s="686"/>
      <c r="EV82" s="519">
        <f t="shared" si="231"/>
        <v>190000</v>
      </c>
      <c r="EW82" s="708">
        <f t="shared" si="188"/>
        <v>53700</v>
      </c>
      <c r="EX82" s="529">
        <f t="shared" si="189"/>
        <v>136300</v>
      </c>
      <c r="EY82" s="530">
        <f t="shared" si="190"/>
        <v>520</v>
      </c>
      <c r="EZ82" s="531">
        <f t="shared" si="191"/>
        <v>9.9659815054381671</v>
      </c>
      <c r="FA82" s="641">
        <f t="shared" si="192"/>
        <v>0</v>
      </c>
      <c r="FB82" s="530">
        <f t="shared" si="193"/>
        <v>520</v>
      </c>
      <c r="FC82" s="532">
        <f t="shared" si="194"/>
        <v>9.9659815054381671</v>
      </c>
      <c r="FD82" s="686"/>
      <c r="FE82" s="379"/>
      <c r="FF82" s="686"/>
      <c r="FG82" s="519">
        <f t="shared" si="232"/>
        <v>190000</v>
      </c>
      <c r="FH82" s="708">
        <f t="shared" si="195"/>
        <v>50400</v>
      </c>
      <c r="FI82" s="529">
        <f>$BJ82-FH82</f>
        <v>139600</v>
      </c>
      <c r="FJ82" s="530">
        <f t="shared" si="197"/>
        <v>3820</v>
      </c>
      <c r="FK82" s="531">
        <f t="shared" si="198"/>
        <v>73.21163336687269</v>
      </c>
      <c r="FL82" s="641">
        <f t="shared" si="199"/>
        <v>0</v>
      </c>
      <c r="FM82" s="530">
        <f t="shared" si="200"/>
        <v>3820</v>
      </c>
      <c r="FN82" s="532">
        <f t="shared" si="201"/>
        <v>73.21163336687269</v>
      </c>
      <c r="FO82" s="686"/>
      <c r="FP82" s="379"/>
      <c r="FQ82" s="686"/>
      <c r="FR82" s="519">
        <f t="shared" si="233"/>
        <v>190000</v>
      </c>
      <c r="FS82" s="708">
        <f t="shared" si="202"/>
        <v>49800</v>
      </c>
      <c r="FT82" s="529">
        <f t="shared" si="203"/>
        <v>140200</v>
      </c>
      <c r="FU82" s="530">
        <f t="shared" si="204"/>
        <v>4420</v>
      </c>
      <c r="FV82" s="531">
        <f t="shared" si="205"/>
        <v>84.710842796224426</v>
      </c>
      <c r="FW82" s="641">
        <f t="shared" si="206"/>
        <v>0</v>
      </c>
      <c r="FX82" s="530">
        <f t="shared" si="207"/>
        <v>4420</v>
      </c>
      <c r="FY82" s="532">
        <f t="shared" si="208"/>
        <v>84.710842796224426</v>
      </c>
      <c r="FZ82" s="686"/>
      <c r="GA82" s="379"/>
      <c r="GB82" s="379"/>
      <c r="GC82" s="379"/>
      <c r="GD82" s="379"/>
      <c r="GE82" s="379"/>
      <c r="GF82" s="379"/>
      <c r="GG82" s="379"/>
    </row>
    <row r="83" spans="1:189" s="1" customFormat="1" x14ac:dyDescent="0.25">
      <c r="A83" s="379"/>
      <c r="B83" s="379"/>
      <c r="C83" s="379"/>
      <c r="D83" s="379"/>
      <c r="E83" s="379"/>
      <c r="F83" s="379"/>
      <c r="G83" s="379"/>
      <c r="H83" s="379"/>
      <c r="I83" s="539"/>
      <c r="J83" s="379"/>
      <c r="K83" s="379"/>
      <c r="L83" s="379"/>
      <c r="M83" s="379"/>
      <c r="N83" s="379"/>
      <c r="O83" s="379"/>
      <c r="P83" s="379"/>
      <c r="Q83" s="379"/>
      <c r="R83" s="539"/>
      <c r="S83" s="379"/>
      <c r="T83" s="228"/>
      <c r="U83" s="729">
        <f t="shared" si="234"/>
        <v>195000</v>
      </c>
      <c r="V83" s="730">
        <f t="shared" si="235"/>
        <v>6964.3008932835655</v>
      </c>
      <c r="W83" s="731">
        <f t="shared" si="236"/>
        <v>1870</v>
      </c>
      <c r="X83" s="732">
        <f t="shared" si="237"/>
        <v>4420</v>
      </c>
      <c r="Y83" s="733">
        <f t="shared" si="238"/>
        <v>370</v>
      </c>
      <c r="Z83" s="667">
        <f t="shared" si="239"/>
        <v>-4030</v>
      </c>
      <c r="AA83" s="496">
        <f t="shared" si="240"/>
        <v>1042.5</v>
      </c>
      <c r="AB83" s="734">
        <f t="shared" si="241"/>
        <v>1042.5</v>
      </c>
      <c r="AC83" s="668">
        <f t="shared" si="145"/>
        <v>4720</v>
      </c>
      <c r="AD83" s="669">
        <f t="shared" si="146"/>
        <v>4720</v>
      </c>
      <c r="AE83" s="228"/>
      <c r="AF83" s="379"/>
      <c r="AG83" s="228"/>
      <c r="AH83" s="499">
        <f t="shared" si="147"/>
        <v>5.0164236067734391</v>
      </c>
      <c r="AI83" s="500">
        <f t="shared" si="209"/>
        <v>1.3469711157530793</v>
      </c>
      <c r="AJ83" s="500">
        <f t="shared" si="148"/>
        <v>3.1837499099618238</v>
      </c>
      <c r="AK83" s="607">
        <f t="shared" si="210"/>
        <v>0.26651300151264135</v>
      </c>
      <c r="AL83" s="673">
        <f t="shared" si="211"/>
        <v>-2.9028308002593097</v>
      </c>
      <c r="AM83" s="503">
        <f t="shared" si="212"/>
        <v>0.75091838939710442</v>
      </c>
      <c r="AN83" s="735">
        <f t="shared" si="149"/>
        <v>0.75091838939710442</v>
      </c>
      <c r="AO83" s="674">
        <f t="shared" si="150"/>
        <v>3.3998415328099112</v>
      </c>
      <c r="AP83" s="675">
        <f t="shared" si="151"/>
        <v>3.3998415328099112</v>
      </c>
      <c r="AQ83" s="228"/>
      <c r="AR83" s="379"/>
      <c r="AS83" s="228"/>
      <c r="AT83" s="729">
        <f t="shared" si="213"/>
        <v>195000</v>
      </c>
      <c r="AU83" s="736">
        <f t="shared" si="152"/>
        <v>133.47325750148178</v>
      </c>
      <c r="AV83" s="737">
        <f t="shared" si="214"/>
        <v>35.839202721479566</v>
      </c>
      <c r="AW83" s="738">
        <f t="shared" si="215"/>
        <v>84.710842796224426</v>
      </c>
      <c r="AX83" s="739">
        <f t="shared" si="216"/>
        <v>7.0911791481002346</v>
      </c>
      <c r="AY83" s="673">
        <f t="shared" si="217"/>
        <v>-77.236356667145799</v>
      </c>
      <c r="AZ83" s="503">
        <f t="shared" si="218"/>
        <v>19.979876383498635</v>
      </c>
      <c r="BA83" s="735">
        <f t="shared" si="219"/>
        <v>19.979876383498635</v>
      </c>
      <c r="BB83" s="676">
        <f t="shared" si="153"/>
        <v>90.460447510900295</v>
      </c>
      <c r="BC83" s="669">
        <f t="shared" si="154"/>
        <v>90.460447510900295</v>
      </c>
      <c r="BD83" s="228"/>
      <c r="BE83" s="379"/>
      <c r="BF83" s="539"/>
      <c r="BG83" s="379"/>
      <c r="BH83" s="379"/>
      <c r="BI83" s="460"/>
      <c r="BJ83" s="518">
        <f t="shared" si="242"/>
        <v>195000</v>
      </c>
      <c r="BK83" s="349">
        <f t="shared" si="155"/>
        <v>56170</v>
      </c>
      <c r="BL83" s="361">
        <f t="shared" si="156"/>
        <v>138830</v>
      </c>
      <c r="BM83" s="219"/>
      <c r="BN83" s="219"/>
      <c r="BO83" s="518">
        <f t="shared" si="220"/>
        <v>195000</v>
      </c>
      <c r="BP83" s="349">
        <f t="shared" si="157"/>
        <v>55800</v>
      </c>
      <c r="BQ83" s="361">
        <f t="shared" si="221"/>
        <v>139200</v>
      </c>
      <c r="BR83" s="740">
        <f t="shared" si="158"/>
        <v>370</v>
      </c>
      <c r="BS83" s="298"/>
      <c r="BT83" s="379"/>
      <c r="BU83" s="298"/>
      <c r="BV83" s="518">
        <f t="shared" si="243"/>
        <v>195000</v>
      </c>
      <c r="BW83" s="518">
        <f t="shared" si="244"/>
        <v>17622.42885</v>
      </c>
      <c r="BX83" s="361">
        <f t="shared" si="159"/>
        <v>156452.42885</v>
      </c>
      <c r="BY83" s="740">
        <f t="shared" si="160"/>
        <v>17622.428849999997</v>
      </c>
      <c r="BZ83" s="298"/>
      <c r="CA83" s="379"/>
      <c r="CB83" s="219"/>
      <c r="CC83" s="518">
        <f t="shared" si="131"/>
        <v>26302.132611940302</v>
      </c>
      <c r="CD83" s="518">
        <f t="shared" si="161"/>
        <v>221302.13261194029</v>
      </c>
      <c r="CE83" s="349">
        <f t="shared" si="162"/>
        <v>75507.831718656715</v>
      </c>
      <c r="CF83" s="361">
        <f t="shared" si="245"/>
        <v>145794.30089328357</v>
      </c>
      <c r="CG83" s="740">
        <f t="shared" si="163"/>
        <v>6964.3008932835655</v>
      </c>
      <c r="CH83" s="298"/>
      <c r="CI83" s="349">
        <f t="shared" si="164"/>
        <v>65250</v>
      </c>
      <c r="CJ83" s="518">
        <f t="shared" si="246"/>
        <v>129750</v>
      </c>
      <c r="CK83" s="361">
        <f t="shared" si="247"/>
        <v>17622.42885</v>
      </c>
      <c r="CL83" s="361">
        <f t="shared" si="222"/>
        <v>147372.42885</v>
      </c>
      <c r="CM83" s="740">
        <f t="shared" si="165"/>
        <v>8542.4288499999966</v>
      </c>
      <c r="CN83" s="298"/>
      <c r="CO83" s="379"/>
      <c r="CP83" s="539"/>
      <c r="CQ83" s="379"/>
      <c r="CR83" s="26"/>
      <c r="CS83" s="525">
        <f t="shared" si="223"/>
        <v>195000</v>
      </c>
      <c r="CT83" s="656">
        <f t="shared" si="259"/>
        <v>54300</v>
      </c>
      <c r="CU83" s="657">
        <f t="shared" si="166"/>
        <v>140700</v>
      </c>
      <c r="CV83" s="527">
        <f t="shared" si="167"/>
        <v>1870</v>
      </c>
      <c r="CW83" s="26"/>
      <c r="CX83" s="525">
        <f t="shared" si="224"/>
        <v>195000</v>
      </c>
      <c r="CY83" s="656">
        <f t="shared" si="256"/>
        <v>68250</v>
      </c>
      <c r="CZ83" s="657">
        <f t="shared" si="168"/>
        <v>126750</v>
      </c>
      <c r="DA83" s="527">
        <f t="shared" si="169"/>
        <v>-12080</v>
      </c>
      <c r="DB83" s="657">
        <f t="shared" si="225"/>
        <v>16500</v>
      </c>
      <c r="DC83" s="657">
        <f t="shared" si="170"/>
        <v>143250</v>
      </c>
      <c r="DD83" s="527">
        <f t="shared" si="248"/>
        <v>4420</v>
      </c>
      <c r="DE83" s="363">
        <f t="shared" si="226"/>
        <v>84.710842796224426</v>
      </c>
      <c r="DF83" s="26"/>
      <c r="DG83" s="379"/>
      <c r="DH83" s="480"/>
      <c r="DI83" s="525">
        <f t="shared" si="227"/>
        <v>195000</v>
      </c>
      <c r="DJ83" s="656">
        <f t="shared" si="257"/>
        <v>55800</v>
      </c>
      <c r="DK83" s="526">
        <f t="shared" si="171"/>
        <v>139200</v>
      </c>
      <c r="DL83" s="527">
        <f t="shared" si="172"/>
        <v>370</v>
      </c>
      <c r="DM83" s="588">
        <f t="shared" si="173"/>
        <v>7.0911791481002346</v>
      </c>
      <c r="DN83" s="480"/>
      <c r="DO83" s="379"/>
      <c r="DP83" s="484"/>
      <c r="DQ83" s="525">
        <f t="shared" si="228"/>
        <v>195000</v>
      </c>
      <c r="DR83" s="741">
        <f t="shared" si="174"/>
        <v>60200</v>
      </c>
      <c r="DS83" s="526">
        <f t="shared" si="175"/>
        <v>134800</v>
      </c>
      <c r="DT83" s="534">
        <f t="shared" si="176"/>
        <v>-4030</v>
      </c>
      <c r="DU83" s="661">
        <f t="shared" si="177"/>
        <v>-77.236356667145799</v>
      </c>
      <c r="DV83" s="484"/>
      <c r="DW83" s="379"/>
      <c r="DX83" s="486"/>
      <c r="DY83" s="518">
        <f t="shared" si="249"/>
        <v>195000</v>
      </c>
      <c r="DZ83" s="741">
        <f t="shared" si="178"/>
        <v>55127.5</v>
      </c>
      <c r="EA83" s="526">
        <f t="shared" si="250"/>
        <v>139872.5</v>
      </c>
      <c r="EB83" s="659">
        <f t="shared" si="251"/>
        <v>1042.5</v>
      </c>
      <c r="EC83" s="363">
        <f t="shared" si="252"/>
        <v>39.959752766997269</v>
      </c>
      <c r="ED83" s="518">
        <f t="shared" si="258"/>
        <v>0</v>
      </c>
      <c r="EE83" s="658">
        <f t="shared" si="179"/>
        <v>1042.5</v>
      </c>
      <c r="EF83" s="660">
        <f t="shared" si="253"/>
        <v>39.959752766997269</v>
      </c>
      <c r="EG83" s="660">
        <f t="shared" si="254"/>
        <v>19.979876383498635</v>
      </c>
      <c r="EH83" s="486"/>
      <c r="EI83" s="379"/>
      <c r="EJ83" s="686"/>
      <c r="EK83" s="525">
        <f t="shared" si="230"/>
        <v>195000</v>
      </c>
      <c r="EL83" s="741">
        <f t="shared" si="181"/>
        <v>47250</v>
      </c>
      <c r="EM83" s="526">
        <f t="shared" si="182"/>
        <v>147750</v>
      </c>
      <c r="EN83" s="522">
        <f t="shared" si="183"/>
        <v>8920</v>
      </c>
      <c r="EO83" s="363">
        <f t="shared" si="184"/>
        <v>170.95491351636241</v>
      </c>
      <c r="EP83" s="536">
        <f t="shared" si="185"/>
        <v>0</v>
      </c>
      <c r="EQ83" s="659">
        <f t="shared" si="186"/>
        <v>8920</v>
      </c>
      <c r="ER83" s="661">
        <f t="shared" si="187"/>
        <v>170.95491351636241</v>
      </c>
      <c r="ES83" s="686"/>
      <c r="ET83" s="379"/>
      <c r="EU83" s="686"/>
      <c r="EV83" s="525">
        <f t="shared" si="231"/>
        <v>195000</v>
      </c>
      <c r="EW83" s="741">
        <f t="shared" si="188"/>
        <v>55650</v>
      </c>
      <c r="EX83" s="526">
        <f t="shared" si="189"/>
        <v>139350</v>
      </c>
      <c r="EY83" s="530">
        <f t="shared" si="190"/>
        <v>520</v>
      </c>
      <c r="EZ83" s="363">
        <f t="shared" si="191"/>
        <v>9.9659815054381671</v>
      </c>
      <c r="FA83" s="536">
        <f t="shared" si="192"/>
        <v>0</v>
      </c>
      <c r="FB83" s="659">
        <f t="shared" si="193"/>
        <v>520</v>
      </c>
      <c r="FC83" s="661">
        <f t="shared" si="194"/>
        <v>9.9659815054381671</v>
      </c>
      <c r="FD83" s="686"/>
      <c r="FE83" s="379"/>
      <c r="FF83" s="686"/>
      <c r="FG83" s="525">
        <f t="shared" si="232"/>
        <v>195000</v>
      </c>
      <c r="FH83" s="741">
        <f t="shared" si="195"/>
        <v>52350</v>
      </c>
      <c r="FI83" s="526">
        <f t="shared" si="196"/>
        <v>142650</v>
      </c>
      <c r="FJ83" s="659">
        <f t="shared" si="197"/>
        <v>3820</v>
      </c>
      <c r="FK83" s="363">
        <f t="shared" si="198"/>
        <v>73.21163336687269</v>
      </c>
      <c r="FL83" s="536">
        <f t="shared" si="199"/>
        <v>0</v>
      </c>
      <c r="FM83" s="659">
        <f t="shared" si="200"/>
        <v>3820</v>
      </c>
      <c r="FN83" s="661">
        <f t="shared" si="201"/>
        <v>73.21163336687269</v>
      </c>
      <c r="FO83" s="686"/>
      <c r="FP83" s="379"/>
      <c r="FQ83" s="686"/>
      <c r="FR83" s="525">
        <f t="shared" si="233"/>
        <v>195000</v>
      </c>
      <c r="FS83" s="741">
        <f t="shared" si="202"/>
        <v>51450</v>
      </c>
      <c r="FT83" s="526">
        <f t="shared" si="203"/>
        <v>143550</v>
      </c>
      <c r="FU83" s="659">
        <f t="shared" si="204"/>
        <v>4720</v>
      </c>
      <c r="FV83" s="363">
        <f t="shared" si="205"/>
        <v>90.460447510900295</v>
      </c>
      <c r="FW83" s="536">
        <f t="shared" si="206"/>
        <v>0</v>
      </c>
      <c r="FX83" s="659">
        <f t="shared" si="207"/>
        <v>4720</v>
      </c>
      <c r="FY83" s="661">
        <f t="shared" si="208"/>
        <v>90.460447510900295</v>
      </c>
      <c r="FZ83" s="686"/>
      <c r="GA83" s="379"/>
      <c r="GB83" s="379"/>
      <c r="GC83" s="379"/>
      <c r="GD83" s="379"/>
      <c r="GE83" s="379"/>
      <c r="GF83" s="379"/>
      <c r="GG83" s="379"/>
    </row>
    <row r="84" spans="1:189" s="1" customFormat="1" x14ac:dyDescent="0.25">
      <c r="A84" s="379"/>
      <c r="B84" s="379"/>
      <c r="C84" s="379"/>
      <c r="D84" s="379"/>
      <c r="E84" s="379"/>
      <c r="F84" s="379"/>
      <c r="G84" s="379"/>
      <c r="H84" s="379"/>
      <c r="I84" s="539"/>
      <c r="J84" s="379"/>
      <c r="K84" s="379"/>
      <c r="L84" s="379"/>
      <c r="M84" s="379"/>
      <c r="N84" s="379"/>
      <c r="O84" s="379"/>
      <c r="P84" s="379"/>
      <c r="Q84" s="379"/>
      <c r="R84" s="539"/>
      <c r="S84" s="379"/>
      <c r="T84" s="228"/>
      <c r="U84" s="450">
        <f t="shared" si="234"/>
        <v>200000</v>
      </c>
      <c r="V84" s="712">
        <f t="shared" si="235"/>
        <v>6964.3008932835655</v>
      </c>
      <c r="W84" s="697">
        <f t="shared" si="236"/>
        <v>1720</v>
      </c>
      <c r="X84" s="697">
        <f t="shared" si="237"/>
        <v>4620</v>
      </c>
      <c r="Y84" s="698">
        <f t="shared" si="238"/>
        <v>220</v>
      </c>
      <c r="Z84" s="642">
        <f t="shared" si="239"/>
        <v>-4330</v>
      </c>
      <c r="AA84" s="439">
        <f t="shared" si="240"/>
        <v>1042.5</v>
      </c>
      <c r="AB84" s="713">
        <f t="shared" si="241"/>
        <v>1042.5</v>
      </c>
      <c r="AC84" s="630">
        <f t="shared" si="145"/>
        <v>5020</v>
      </c>
      <c r="AD84" s="459">
        <f t="shared" si="146"/>
        <v>5020</v>
      </c>
      <c r="AE84" s="228"/>
      <c r="AF84" s="379"/>
      <c r="AG84" s="228"/>
      <c r="AH84" s="715">
        <f t="shared" si="147"/>
        <v>4.9085853490862457</v>
      </c>
      <c r="AI84" s="716">
        <f t="shared" si="209"/>
        <v>1.2122920778122357</v>
      </c>
      <c r="AJ84" s="716">
        <f t="shared" si="148"/>
        <v>3.2562729066817027</v>
      </c>
      <c r="AK84" s="454">
        <f t="shared" si="210"/>
        <v>0.15506061460389062</v>
      </c>
      <c r="AL84" s="643">
        <f t="shared" si="211"/>
        <v>-3.0518748237947562</v>
      </c>
      <c r="AM84" s="457">
        <f t="shared" si="212"/>
        <v>0.73477586692979979</v>
      </c>
      <c r="AN84" s="717">
        <f t="shared" si="149"/>
        <v>0.73477586692979979</v>
      </c>
      <c r="AO84" s="633">
        <f t="shared" si="150"/>
        <v>3.5382012968705947</v>
      </c>
      <c r="AP84" s="634">
        <f t="shared" si="151"/>
        <v>3.5382012968705947</v>
      </c>
      <c r="AQ84" s="228"/>
      <c r="AR84" s="379"/>
      <c r="AS84" s="228"/>
      <c r="AT84" s="450">
        <f t="shared" si="213"/>
        <v>200000</v>
      </c>
      <c r="AU84" s="718">
        <f t="shared" si="152"/>
        <v>133.47325750148178</v>
      </c>
      <c r="AV84" s="719">
        <f t="shared" si="214"/>
        <v>32.964400364141632</v>
      </c>
      <c r="AW84" s="720">
        <f t="shared" si="215"/>
        <v>88.543912606008334</v>
      </c>
      <c r="AX84" s="721">
        <f t="shared" si="216"/>
        <v>4.2163767907623013</v>
      </c>
      <c r="AY84" s="643">
        <f t="shared" si="217"/>
        <v>-82.985961381821667</v>
      </c>
      <c r="AZ84" s="457">
        <f t="shared" si="218"/>
        <v>19.979876383498635</v>
      </c>
      <c r="BA84" s="717">
        <f t="shared" si="219"/>
        <v>19.979876383498635</v>
      </c>
      <c r="BB84" s="458">
        <f t="shared" si="153"/>
        <v>96.210052225576163</v>
      </c>
      <c r="BC84" s="459">
        <f t="shared" si="154"/>
        <v>96.210052225576163</v>
      </c>
      <c r="BD84" s="228"/>
      <c r="BE84" s="379"/>
      <c r="BF84" s="539"/>
      <c r="BG84" s="379"/>
      <c r="BH84" s="379"/>
      <c r="BI84" s="460"/>
      <c r="BJ84" s="464">
        <f t="shared" si="242"/>
        <v>200000</v>
      </c>
      <c r="BK84" s="465">
        <f t="shared" si="155"/>
        <v>58120</v>
      </c>
      <c r="BL84" s="637">
        <f t="shared" si="156"/>
        <v>141880</v>
      </c>
      <c r="BM84" s="219"/>
      <c r="BN84" s="219"/>
      <c r="BO84" s="464">
        <f t="shared" si="220"/>
        <v>200000</v>
      </c>
      <c r="BP84" s="465">
        <f t="shared" si="157"/>
        <v>57900</v>
      </c>
      <c r="BQ84" s="637">
        <f t="shared" si="221"/>
        <v>142100</v>
      </c>
      <c r="BR84" s="707">
        <f t="shared" si="158"/>
        <v>220</v>
      </c>
      <c r="BS84" s="298"/>
      <c r="BT84" s="379"/>
      <c r="BU84" s="298"/>
      <c r="BV84" s="464">
        <f t="shared" si="243"/>
        <v>200000</v>
      </c>
      <c r="BW84" s="464">
        <f t="shared" si="244"/>
        <v>17622.42885</v>
      </c>
      <c r="BX84" s="637">
        <f t="shared" si="159"/>
        <v>159502.42885</v>
      </c>
      <c r="BY84" s="707">
        <f t="shared" si="160"/>
        <v>17622.428849999997</v>
      </c>
      <c r="BZ84" s="298"/>
      <c r="CA84" s="379"/>
      <c r="CB84" s="219"/>
      <c r="CC84" s="464">
        <f t="shared" si="131"/>
        <v>26302.132611940302</v>
      </c>
      <c r="CD84" s="464">
        <f t="shared" si="161"/>
        <v>226302.13261194029</v>
      </c>
      <c r="CE84" s="465">
        <f t="shared" si="162"/>
        <v>77457.831718656715</v>
      </c>
      <c r="CF84" s="637">
        <f t="shared" si="245"/>
        <v>148844.30089328357</v>
      </c>
      <c r="CG84" s="707">
        <f t="shared" si="163"/>
        <v>6964.3008932835655</v>
      </c>
      <c r="CH84" s="298"/>
      <c r="CI84" s="465">
        <f t="shared" si="164"/>
        <v>67200</v>
      </c>
      <c r="CJ84" s="464">
        <f t="shared" si="246"/>
        <v>132800</v>
      </c>
      <c r="CK84" s="637">
        <f t="shared" si="247"/>
        <v>17622.42885</v>
      </c>
      <c r="CL84" s="637">
        <f t="shared" si="222"/>
        <v>150422.42885</v>
      </c>
      <c r="CM84" s="707">
        <f t="shared" si="165"/>
        <v>8542.4288499999966</v>
      </c>
      <c r="CN84" s="298"/>
      <c r="CO84" s="379"/>
      <c r="CP84" s="539"/>
      <c r="CQ84" s="379"/>
      <c r="CR84" s="26"/>
      <c r="CS84" s="519">
        <f t="shared" si="223"/>
        <v>200000</v>
      </c>
      <c r="CT84" s="520">
        <f t="shared" si="259"/>
        <v>56400</v>
      </c>
      <c r="CU84" s="521">
        <f t="shared" si="166"/>
        <v>143600</v>
      </c>
      <c r="CV84" s="522">
        <f t="shared" si="167"/>
        <v>1720</v>
      </c>
      <c r="CW84" s="26"/>
      <c r="CX84" s="519">
        <f t="shared" si="224"/>
        <v>200000</v>
      </c>
      <c r="CY84" s="520">
        <f t="shared" si="256"/>
        <v>70000</v>
      </c>
      <c r="CZ84" s="521">
        <f t="shared" si="168"/>
        <v>130000</v>
      </c>
      <c r="DA84" s="522">
        <f t="shared" si="169"/>
        <v>-11880</v>
      </c>
      <c r="DB84" s="521">
        <f t="shared" si="225"/>
        <v>16500</v>
      </c>
      <c r="DC84" s="521">
        <f t="shared" si="170"/>
        <v>146500</v>
      </c>
      <c r="DD84" s="522">
        <f t="shared" si="248"/>
        <v>4620</v>
      </c>
      <c r="DE84" s="533">
        <f t="shared" si="226"/>
        <v>88.543912606008334</v>
      </c>
      <c r="DF84" s="26"/>
      <c r="DG84" s="379"/>
      <c r="DH84" s="480"/>
      <c r="DI84" s="519">
        <f t="shared" si="227"/>
        <v>200000</v>
      </c>
      <c r="DJ84" s="520">
        <f t="shared" si="257"/>
        <v>57900</v>
      </c>
      <c r="DK84" s="529">
        <f t="shared" si="171"/>
        <v>142100</v>
      </c>
      <c r="DL84" s="522">
        <f t="shared" si="172"/>
        <v>220</v>
      </c>
      <c r="DM84" s="531">
        <f t="shared" si="173"/>
        <v>4.2163767907623013</v>
      </c>
      <c r="DN84" s="480"/>
      <c r="DO84" s="379"/>
      <c r="DP84" s="484"/>
      <c r="DQ84" s="519">
        <f t="shared" si="228"/>
        <v>200000</v>
      </c>
      <c r="DR84" s="708">
        <f t="shared" si="174"/>
        <v>62450</v>
      </c>
      <c r="DS84" s="529">
        <f t="shared" si="175"/>
        <v>137550</v>
      </c>
      <c r="DT84" s="743">
        <f t="shared" si="176"/>
        <v>-4330</v>
      </c>
      <c r="DU84" s="744">
        <f t="shared" si="177"/>
        <v>-82.985961381821667</v>
      </c>
      <c r="DV84" s="484"/>
      <c r="DW84" s="379"/>
      <c r="DX84" s="486"/>
      <c r="DY84" s="464">
        <f t="shared" si="249"/>
        <v>200000</v>
      </c>
      <c r="DZ84" s="708">
        <f t="shared" si="178"/>
        <v>57077.5</v>
      </c>
      <c r="EA84" s="529">
        <f t="shared" si="250"/>
        <v>142922.5</v>
      </c>
      <c r="EB84" s="530">
        <f t="shared" si="251"/>
        <v>1042.5</v>
      </c>
      <c r="EC84" s="533">
        <f t="shared" si="252"/>
        <v>39.959752766997269</v>
      </c>
      <c r="ED84" s="464">
        <f t="shared" si="258"/>
        <v>0</v>
      </c>
      <c r="EE84" s="524">
        <f t="shared" si="179"/>
        <v>1042.5</v>
      </c>
      <c r="EF84" s="531">
        <f t="shared" si="253"/>
        <v>39.959752766997269</v>
      </c>
      <c r="EG84" s="531">
        <f t="shared" si="254"/>
        <v>19.979876383498635</v>
      </c>
      <c r="EH84" s="486"/>
      <c r="EI84" s="379"/>
      <c r="EJ84" s="686"/>
      <c r="EK84" s="519">
        <f t="shared" si="230"/>
        <v>200000</v>
      </c>
      <c r="EL84" s="708">
        <f t="shared" si="181"/>
        <v>48650</v>
      </c>
      <c r="EM84" s="529">
        <f t="shared" si="182"/>
        <v>151350</v>
      </c>
      <c r="EN84" s="487">
        <f t="shared" si="183"/>
        <v>9470</v>
      </c>
      <c r="EO84" s="531">
        <f t="shared" si="184"/>
        <v>181.49585549326818</v>
      </c>
      <c r="EP84" s="641">
        <f t="shared" si="185"/>
        <v>0</v>
      </c>
      <c r="EQ84" s="530">
        <f t="shared" si="186"/>
        <v>9470</v>
      </c>
      <c r="ER84" s="532">
        <f t="shared" si="187"/>
        <v>181.49585549326818</v>
      </c>
      <c r="ES84" s="686"/>
      <c r="ET84" s="379"/>
      <c r="EU84" s="686"/>
      <c r="EV84" s="519">
        <f t="shared" si="231"/>
        <v>200000</v>
      </c>
      <c r="EW84" s="708">
        <f t="shared" si="188"/>
        <v>57600</v>
      </c>
      <c r="EX84" s="529">
        <f t="shared" si="189"/>
        <v>142400</v>
      </c>
      <c r="EY84" s="487">
        <f t="shared" si="190"/>
        <v>520</v>
      </c>
      <c r="EZ84" s="531">
        <f t="shared" si="191"/>
        <v>9.9659815054381671</v>
      </c>
      <c r="FA84" s="641">
        <f t="shared" si="192"/>
        <v>0</v>
      </c>
      <c r="FB84" s="530">
        <f t="shared" si="193"/>
        <v>520</v>
      </c>
      <c r="FC84" s="532">
        <f t="shared" si="194"/>
        <v>9.9659815054381671</v>
      </c>
      <c r="FD84" s="686"/>
      <c r="FE84" s="379"/>
      <c r="FF84" s="686"/>
      <c r="FG84" s="519">
        <f t="shared" si="232"/>
        <v>200000</v>
      </c>
      <c r="FH84" s="708">
        <f t="shared" si="195"/>
        <v>54300</v>
      </c>
      <c r="FI84" s="529">
        <f t="shared" si="196"/>
        <v>145700</v>
      </c>
      <c r="FJ84" s="487">
        <f t="shared" si="197"/>
        <v>3820</v>
      </c>
      <c r="FK84" s="531">
        <f t="shared" si="198"/>
        <v>73.21163336687269</v>
      </c>
      <c r="FL84" s="641">
        <f t="shared" si="199"/>
        <v>0</v>
      </c>
      <c r="FM84" s="530">
        <f t="shared" si="200"/>
        <v>3820</v>
      </c>
      <c r="FN84" s="532">
        <f t="shared" si="201"/>
        <v>73.21163336687269</v>
      </c>
      <c r="FO84" s="686"/>
      <c r="FP84" s="379"/>
      <c r="FQ84" s="686"/>
      <c r="FR84" s="519">
        <f t="shared" si="233"/>
        <v>200000</v>
      </c>
      <c r="FS84" s="708">
        <f t="shared" si="202"/>
        <v>53100</v>
      </c>
      <c r="FT84" s="529">
        <f t="shared" si="203"/>
        <v>146900</v>
      </c>
      <c r="FU84" s="487">
        <f t="shared" si="204"/>
        <v>5020</v>
      </c>
      <c r="FV84" s="531">
        <f t="shared" si="205"/>
        <v>96.210052225576163</v>
      </c>
      <c r="FW84" s="641">
        <f t="shared" si="206"/>
        <v>0</v>
      </c>
      <c r="FX84" s="530">
        <f t="shared" si="207"/>
        <v>5020</v>
      </c>
      <c r="FY84" s="532">
        <f t="shared" si="208"/>
        <v>96.210052225576163</v>
      </c>
      <c r="FZ84" s="686"/>
      <c r="GA84" s="379"/>
      <c r="GB84" s="379"/>
      <c r="GC84" s="379"/>
      <c r="GD84" s="379"/>
      <c r="GE84" s="379"/>
      <c r="GF84" s="379"/>
      <c r="GG84" s="379"/>
    </row>
    <row r="85" spans="1:189" s="1" customFormat="1" x14ac:dyDescent="0.25">
      <c r="A85" s="379"/>
      <c r="B85" s="379"/>
      <c r="C85" s="379"/>
      <c r="D85" s="379"/>
      <c r="E85" s="379"/>
      <c r="F85" s="379"/>
      <c r="G85" s="379"/>
      <c r="H85" s="379"/>
      <c r="I85" s="539"/>
      <c r="J85" s="379"/>
      <c r="K85" s="379"/>
      <c r="L85" s="379"/>
      <c r="M85" s="379"/>
      <c r="N85" s="379"/>
      <c r="O85" s="379"/>
      <c r="P85" s="379"/>
      <c r="Q85" s="379"/>
      <c r="R85" s="539"/>
      <c r="S85" s="379"/>
      <c r="T85" s="228"/>
      <c r="U85" s="450">
        <f t="shared" si="234"/>
        <v>205000</v>
      </c>
      <c r="V85" s="712">
        <f t="shared" si="235"/>
        <v>6964.3008932835655</v>
      </c>
      <c r="W85" s="697">
        <f t="shared" si="236"/>
        <v>1570</v>
      </c>
      <c r="X85" s="697">
        <f t="shared" si="237"/>
        <v>4820</v>
      </c>
      <c r="Y85" s="698">
        <f t="shared" si="238"/>
        <v>70</v>
      </c>
      <c r="Z85" s="642">
        <f t="shared" si="239"/>
        <v>-4630</v>
      </c>
      <c r="AA85" s="439">
        <f t="shared" si="240"/>
        <v>1042.5</v>
      </c>
      <c r="AB85" s="713">
        <f t="shared" si="241"/>
        <v>1042.5</v>
      </c>
      <c r="AC85" s="630">
        <f t="shared" si="145"/>
        <v>5320</v>
      </c>
      <c r="AD85" s="459">
        <f t="shared" si="146"/>
        <v>5320</v>
      </c>
      <c r="AE85" s="228"/>
      <c r="AF85" s="379"/>
      <c r="AG85" s="228"/>
      <c r="AH85" s="715">
        <f t="shared" si="147"/>
        <v>4.8052859265049097</v>
      </c>
      <c r="AI85" s="716">
        <f t="shared" si="209"/>
        <v>1.0832815842130683</v>
      </c>
      <c r="AJ85" s="716">
        <f t="shared" si="148"/>
        <v>3.3257434623611397</v>
      </c>
      <c r="AK85" s="454">
        <f t="shared" si="210"/>
        <v>4.8299178913958463E-2</v>
      </c>
      <c r="AL85" s="643">
        <f t="shared" si="211"/>
        <v>-3.1946456910232528</v>
      </c>
      <c r="AM85" s="457">
        <f t="shared" si="212"/>
        <v>0.71931277168288144</v>
      </c>
      <c r="AN85" s="717">
        <f t="shared" si="149"/>
        <v>0.71931277168288144</v>
      </c>
      <c r="AO85" s="633">
        <f t="shared" si="150"/>
        <v>3.6707375974608434</v>
      </c>
      <c r="AP85" s="634">
        <f t="shared" si="151"/>
        <v>3.6707375974608434</v>
      </c>
      <c r="AQ85" s="228"/>
      <c r="AR85" s="379"/>
      <c r="AS85" s="228"/>
      <c r="AT85" s="450">
        <f t="shared" si="213"/>
        <v>205000</v>
      </c>
      <c r="AU85" s="718">
        <f t="shared" si="152"/>
        <v>133.47325750148178</v>
      </c>
      <c r="AV85" s="719">
        <f t="shared" si="214"/>
        <v>30.089598006803698</v>
      </c>
      <c r="AW85" s="720">
        <f t="shared" si="215"/>
        <v>92.376982415792241</v>
      </c>
      <c r="AX85" s="721">
        <f t="shared" si="216"/>
        <v>1.3415744334243687</v>
      </c>
      <c r="AY85" s="643">
        <f t="shared" si="217"/>
        <v>-88.735566096497536</v>
      </c>
      <c r="AZ85" s="457">
        <f t="shared" si="218"/>
        <v>19.979876383498635</v>
      </c>
      <c r="BA85" s="717">
        <f t="shared" si="219"/>
        <v>19.979876383498635</v>
      </c>
      <c r="BB85" s="458">
        <f t="shared" si="153"/>
        <v>101.95965694025202</v>
      </c>
      <c r="BC85" s="459">
        <f t="shared" si="154"/>
        <v>101.95965694025202</v>
      </c>
      <c r="BD85" s="228"/>
      <c r="BE85" s="379"/>
      <c r="BF85" s="539"/>
      <c r="BG85" s="379"/>
      <c r="BH85" s="379"/>
      <c r="BI85" s="460"/>
      <c r="BJ85" s="464">
        <f t="shared" si="242"/>
        <v>205000</v>
      </c>
      <c r="BK85" s="465">
        <f t="shared" si="155"/>
        <v>60070</v>
      </c>
      <c r="BL85" s="637">
        <f t="shared" si="156"/>
        <v>144930</v>
      </c>
      <c r="BM85" s="219"/>
      <c r="BN85" s="219"/>
      <c r="BO85" s="464">
        <f t="shared" si="220"/>
        <v>205000</v>
      </c>
      <c r="BP85" s="465">
        <f t="shared" si="157"/>
        <v>60000</v>
      </c>
      <c r="BQ85" s="637">
        <f t="shared" si="221"/>
        <v>145000</v>
      </c>
      <c r="BR85" s="707">
        <f t="shared" si="158"/>
        <v>70</v>
      </c>
      <c r="BS85" s="298"/>
      <c r="BT85" s="379"/>
      <c r="BU85" s="298"/>
      <c r="BV85" s="464">
        <f t="shared" si="243"/>
        <v>205000</v>
      </c>
      <c r="BW85" s="464">
        <f t="shared" si="244"/>
        <v>17622.42885</v>
      </c>
      <c r="BX85" s="637">
        <f t="shared" si="159"/>
        <v>162552.42885</v>
      </c>
      <c r="BY85" s="707">
        <f t="shared" si="160"/>
        <v>17622.428849999997</v>
      </c>
      <c r="BZ85" s="298"/>
      <c r="CA85" s="379"/>
      <c r="CB85" s="219"/>
      <c r="CC85" s="464">
        <f t="shared" si="131"/>
        <v>26302.132611940302</v>
      </c>
      <c r="CD85" s="464">
        <f t="shared" si="161"/>
        <v>231302.13261194029</v>
      </c>
      <c r="CE85" s="465">
        <f t="shared" si="162"/>
        <v>79407.831718656715</v>
      </c>
      <c r="CF85" s="637">
        <f t="shared" si="245"/>
        <v>151894.30089328357</v>
      </c>
      <c r="CG85" s="707">
        <f t="shared" si="163"/>
        <v>6964.3008932835655</v>
      </c>
      <c r="CH85" s="298"/>
      <c r="CI85" s="465">
        <f t="shared" si="164"/>
        <v>69150</v>
      </c>
      <c r="CJ85" s="464">
        <f t="shared" si="246"/>
        <v>135850</v>
      </c>
      <c r="CK85" s="637">
        <f t="shared" si="247"/>
        <v>17622.42885</v>
      </c>
      <c r="CL85" s="637">
        <f t="shared" si="222"/>
        <v>153472.42885</v>
      </c>
      <c r="CM85" s="707">
        <f t="shared" si="165"/>
        <v>8542.4288499999966</v>
      </c>
      <c r="CN85" s="298"/>
      <c r="CO85" s="379"/>
      <c r="CP85" s="539"/>
      <c r="CQ85" s="379"/>
      <c r="CR85" s="26"/>
      <c r="CS85" s="519">
        <f t="shared" si="223"/>
        <v>205000</v>
      </c>
      <c r="CT85" s="520">
        <f t="shared" si="259"/>
        <v>58500</v>
      </c>
      <c r="CU85" s="521">
        <f t="shared" si="166"/>
        <v>146500</v>
      </c>
      <c r="CV85" s="522">
        <f t="shared" si="167"/>
        <v>1570</v>
      </c>
      <c r="CW85" s="26"/>
      <c r="CX85" s="519">
        <f t="shared" si="224"/>
        <v>205000</v>
      </c>
      <c r="CY85" s="520">
        <f t="shared" si="256"/>
        <v>71750</v>
      </c>
      <c r="CZ85" s="521">
        <f t="shared" si="168"/>
        <v>133250</v>
      </c>
      <c r="DA85" s="522">
        <f t="shared" si="169"/>
        <v>-11680</v>
      </c>
      <c r="DB85" s="521">
        <f t="shared" si="225"/>
        <v>16500</v>
      </c>
      <c r="DC85" s="521">
        <f t="shared" si="170"/>
        <v>149750</v>
      </c>
      <c r="DD85" s="522">
        <f t="shared" si="248"/>
        <v>4820</v>
      </c>
      <c r="DE85" s="533">
        <f t="shared" si="226"/>
        <v>92.376982415792241</v>
      </c>
      <c r="DF85" s="26"/>
      <c r="DG85" s="379"/>
      <c r="DH85" s="480"/>
      <c r="DI85" s="519">
        <f t="shared" si="227"/>
        <v>205000</v>
      </c>
      <c r="DJ85" s="520">
        <f t="shared" si="257"/>
        <v>60000</v>
      </c>
      <c r="DK85" s="529">
        <f t="shared" si="171"/>
        <v>145000</v>
      </c>
      <c r="DL85" s="522">
        <f t="shared" si="172"/>
        <v>70</v>
      </c>
      <c r="DM85" s="531">
        <f t="shared" si="173"/>
        <v>1.3415744334243687</v>
      </c>
      <c r="DN85" s="480"/>
      <c r="DO85" s="379"/>
      <c r="DP85" s="484"/>
      <c r="DQ85" s="519">
        <f t="shared" si="228"/>
        <v>205000</v>
      </c>
      <c r="DR85" s="708">
        <f t="shared" si="174"/>
        <v>64700</v>
      </c>
      <c r="DS85" s="529">
        <f t="shared" si="175"/>
        <v>140300</v>
      </c>
      <c r="DT85" s="743">
        <f t="shared" si="176"/>
        <v>-4630</v>
      </c>
      <c r="DU85" s="744">
        <f t="shared" si="177"/>
        <v>-88.735566096497536</v>
      </c>
      <c r="DV85" s="484"/>
      <c r="DW85" s="379"/>
      <c r="DX85" s="486"/>
      <c r="DY85" s="464">
        <f t="shared" si="249"/>
        <v>205000</v>
      </c>
      <c r="DZ85" s="708">
        <f t="shared" si="178"/>
        <v>59027.5</v>
      </c>
      <c r="EA85" s="529">
        <f t="shared" si="250"/>
        <v>145972.5</v>
      </c>
      <c r="EB85" s="530">
        <f t="shared" si="251"/>
        <v>1042.5</v>
      </c>
      <c r="EC85" s="533">
        <f t="shared" si="252"/>
        <v>39.959752766997269</v>
      </c>
      <c r="ED85" s="464">
        <f t="shared" si="258"/>
        <v>0</v>
      </c>
      <c r="EE85" s="524">
        <f t="shared" si="179"/>
        <v>1042.5</v>
      </c>
      <c r="EF85" s="531">
        <f t="shared" si="253"/>
        <v>39.959752766997269</v>
      </c>
      <c r="EG85" s="531">
        <f t="shared" si="254"/>
        <v>19.979876383498635</v>
      </c>
      <c r="EH85" s="486"/>
      <c r="EI85" s="379"/>
      <c r="EJ85" s="686"/>
      <c r="EK85" s="519">
        <f t="shared" si="230"/>
        <v>205000</v>
      </c>
      <c r="EL85" s="708">
        <f t="shared" si="181"/>
        <v>50050</v>
      </c>
      <c r="EM85" s="529">
        <f t="shared" si="182"/>
        <v>154950</v>
      </c>
      <c r="EN85" s="530">
        <f t="shared" si="183"/>
        <v>10020</v>
      </c>
      <c r="EO85" s="531">
        <f t="shared" si="184"/>
        <v>192.03679747017392</v>
      </c>
      <c r="EP85" s="641">
        <f t="shared" si="185"/>
        <v>0</v>
      </c>
      <c r="EQ85" s="530">
        <f t="shared" si="186"/>
        <v>10020</v>
      </c>
      <c r="ER85" s="532">
        <f t="shared" si="187"/>
        <v>192.03679747017392</v>
      </c>
      <c r="ES85" s="686"/>
      <c r="ET85" s="379"/>
      <c r="EU85" s="686"/>
      <c r="EV85" s="519">
        <f t="shared" si="231"/>
        <v>205000</v>
      </c>
      <c r="EW85" s="708">
        <f t="shared" si="188"/>
        <v>59550</v>
      </c>
      <c r="EX85" s="529">
        <f t="shared" si="189"/>
        <v>145450</v>
      </c>
      <c r="EY85" s="530">
        <f t="shared" si="190"/>
        <v>520</v>
      </c>
      <c r="EZ85" s="531">
        <f t="shared" si="191"/>
        <v>9.9659815054381671</v>
      </c>
      <c r="FA85" s="641">
        <f t="shared" si="192"/>
        <v>0</v>
      </c>
      <c r="FB85" s="530">
        <f t="shared" si="193"/>
        <v>520</v>
      </c>
      <c r="FC85" s="532">
        <f t="shared" si="194"/>
        <v>9.9659815054381671</v>
      </c>
      <c r="FD85" s="686"/>
      <c r="FE85" s="379"/>
      <c r="FF85" s="686"/>
      <c r="FG85" s="519">
        <f t="shared" si="232"/>
        <v>205000</v>
      </c>
      <c r="FH85" s="708">
        <f t="shared" si="195"/>
        <v>56250</v>
      </c>
      <c r="FI85" s="529">
        <f t="shared" si="196"/>
        <v>148750</v>
      </c>
      <c r="FJ85" s="530">
        <f t="shared" si="197"/>
        <v>3820</v>
      </c>
      <c r="FK85" s="531">
        <f t="shared" si="198"/>
        <v>73.21163336687269</v>
      </c>
      <c r="FL85" s="641">
        <f t="shared" si="199"/>
        <v>0</v>
      </c>
      <c r="FM85" s="530">
        <f t="shared" si="200"/>
        <v>3820</v>
      </c>
      <c r="FN85" s="532">
        <f t="shared" si="201"/>
        <v>73.21163336687269</v>
      </c>
      <c r="FO85" s="686"/>
      <c r="FP85" s="379"/>
      <c r="FQ85" s="686"/>
      <c r="FR85" s="519">
        <f t="shared" si="233"/>
        <v>205000</v>
      </c>
      <c r="FS85" s="708">
        <f t="shared" si="202"/>
        <v>54750</v>
      </c>
      <c r="FT85" s="529">
        <f t="shared" si="203"/>
        <v>150250</v>
      </c>
      <c r="FU85" s="530">
        <f t="shared" si="204"/>
        <v>5320</v>
      </c>
      <c r="FV85" s="531">
        <f t="shared" si="205"/>
        <v>101.95965694025202</v>
      </c>
      <c r="FW85" s="641">
        <f t="shared" si="206"/>
        <v>0</v>
      </c>
      <c r="FX85" s="530">
        <f t="shared" si="207"/>
        <v>5320</v>
      </c>
      <c r="FY85" s="532">
        <f t="shared" si="208"/>
        <v>101.95965694025202</v>
      </c>
      <c r="FZ85" s="686"/>
      <c r="GA85" s="379"/>
      <c r="GB85" s="379"/>
      <c r="GC85" s="379"/>
      <c r="GD85" s="379"/>
      <c r="GE85" s="379"/>
      <c r="GF85" s="379"/>
      <c r="GG85" s="379"/>
    </row>
    <row r="86" spans="1:189" s="1" customFormat="1" x14ac:dyDescent="0.25">
      <c r="A86" s="379"/>
      <c r="B86" s="379"/>
      <c r="C86" s="379"/>
      <c r="D86" s="379"/>
      <c r="E86" s="379"/>
      <c r="F86" s="379"/>
      <c r="G86" s="379"/>
      <c r="H86" s="379"/>
      <c r="I86" s="539"/>
      <c r="J86" s="379"/>
      <c r="K86" s="379"/>
      <c r="L86" s="379"/>
      <c r="M86" s="379"/>
      <c r="N86" s="379"/>
      <c r="O86" s="379"/>
      <c r="P86" s="379"/>
      <c r="Q86" s="379"/>
      <c r="R86" s="539"/>
      <c r="S86" s="379"/>
      <c r="T86" s="228"/>
      <c r="U86" s="450">
        <f t="shared" si="234"/>
        <v>210000</v>
      </c>
      <c r="V86" s="712">
        <f t="shared" si="235"/>
        <v>6964.3008932835655</v>
      </c>
      <c r="W86" s="697">
        <f t="shared" si="236"/>
        <v>1420</v>
      </c>
      <c r="X86" s="697">
        <f t="shared" si="237"/>
        <v>5020</v>
      </c>
      <c r="Y86" s="745">
        <f t="shared" si="238"/>
        <v>-80</v>
      </c>
      <c r="Z86" s="642">
        <f t="shared" si="239"/>
        <v>-4930</v>
      </c>
      <c r="AA86" s="439">
        <f t="shared" si="240"/>
        <v>1042.5</v>
      </c>
      <c r="AB86" s="713">
        <f t="shared" si="241"/>
        <v>1042.5</v>
      </c>
      <c r="AC86" s="630">
        <f t="shared" si="145"/>
        <v>5620</v>
      </c>
      <c r="AD86" s="459">
        <f t="shared" si="146"/>
        <v>5620</v>
      </c>
      <c r="AE86" s="228"/>
      <c r="AF86" s="379"/>
      <c r="AG86" s="228"/>
      <c r="AH86" s="715">
        <f t="shared" si="147"/>
        <v>4.7062446906903403</v>
      </c>
      <c r="AI86" s="716">
        <f t="shared" si="209"/>
        <v>0.95958913366671172</v>
      </c>
      <c r="AJ86" s="716">
        <f t="shared" si="148"/>
        <v>3.3923503176104881</v>
      </c>
      <c r="AK86" s="746">
        <f t="shared" si="210"/>
        <v>-5.4061359643195028E-2</v>
      </c>
      <c r="AL86" s="643">
        <f t="shared" si="211"/>
        <v>-3.3315312880118935</v>
      </c>
      <c r="AM86" s="457">
        <f t="shared" si="212"/>
        <v>0.70448709285038513</v>
      </c>
      <c r="AN86" s="717">
        <f t="shared" si="149"/>
        <v>0.70448709285038513</v>
      </c>
      <c r="AO86" s="633">
        <f t="shared" si="150"/>
        <v>3.7978105149344508</v>
      </c>
      <c r="AP86" s="634">
        <f t="shared" si="151"/>
        <v>3.7978105149344508</v>
      </c>
      <c r="AQ86" s="228"/>
      <c r="AR86" s="379"/>
      <c r="AS86" s="228"/>
      <c r="AT86" s="450">
        <f t="shared" si="213"/>
        <v>210000</v>
      </c>
      <c r="AU86" s="718">
        <f t="shared" si="152"/>
        <v>133.47325750148178</v>
      </c>
      <c r="AV86" s="719">
        <f t="shared" si="214"/>
        <v>27.214795649465767</v>
      </c>
      <c r="AW86" s="720">
        <f t="shared" si="215"/>
        <v>96.210052225576163</v>
      </c>
      <c r="AX86" s="747">
        <f t="shared" si="216"/>
        <v>-1.5332279239135642</v>
      </c>
      <c r="AY86" s="643">
        <f t="shared" si="217"/>
        <v>-94.48517081117339</v>
      </c>
      <c r="AZ86" s="457">
        <f t="shared" si="218"/>
        <v>19.979876383498635</v>
      </c>
      <c r="BA86" s="717">
        <f t="shared" si="219"/>
        <v>19.979876383498635</v>
      </c>
      <c r="BB86" s="458">
        <f t="shared" si="153"/>
        <v>107.70926165492789</v>
      </c>
      <c r="BC86" s="459">
        <f t="shared" si="154"/>
        <v>107.70926165492789</v>
      </c>
      <c r="BD86" s="228"/>
      <c r="BE86" s="379"/>
      <c r="BF86" s="539"/>
      <c r="BG86" s="379"/>
      <c r="BH86" s="379"/>
      <c r="BI86" s="460"/>
      <c r="BJ86" s="464">
        <f t="shared" si="242"/>
        <v>210000</v>
      </c>
      <c r="BK86" s="465">
        <f t="shared" si="155"/>
        <v>62020</v>
      </c>
      <c r="BL86" s="637">
        <f t="shared" si="156"/>
        <v>147980</v>
      </c>
      <c r="BM86" s="219"/>
      <c r="BN86" s="219"/>
      <c r="BO86" s="464">
        <f t="shared" si="220"/>
        <v>210000</v>
      </c>
      <c r="BP86" s="465">
        <f t="shared" si="157"/>
        <v>62100</v>
      </c>
      <c r="BQ86" s="637">
        <f t="shared" si="221"/>
        <v>147900</v>
      </c>
      <c r="BR86" s="707">
        <f t="shared" si="158"/>
        <v>-80</v>
      </c>
      <c r="BS86" s="298"/>
      <c r="BT86" s="379"/>
      <c r="BU86" s="298"/>
      <c r="BV86" s="464">
        <f t="shared" si="243"/>
        <v>210000</v>
      </c>
      <c r="BW86" s="464">
        <f t="shared" si="244"/>
        <v>17622.42885</v>
      </c>
      <c r="BX86" s="637">
        <f t="shared" si="159"/>
        <v>165602.42885</v>
      </c>
      <c r="BY86" s="707">
        <f t="shared" si="160"/>
        <v>17622.428849999997</v>
      </c>
      <c r="BZ86" s="298"/>
      <c r="CA86" s="379"/>
      <c r="CB86" s="219"/>
      <c r="CC86" s="464">
        <f t="shared" si="131"/>
        <v>26302.132611940302</v>
      </c>
      <c r="CD86" s="464">
        <f t="shared" si="161"/>
        <v>236302.13261194029</v>
      </c>
      <c r="CE86" s="465">
        <f t="shared" si="162"/>
        <v>81357.831718656715</v>
      </c>
      <c r="CF86" s="637">
        <f t="shared" si="245"/>
        <v>154944.30089328357</v>
      </c>
      <c r="CG86" s="707">
        <f t="shared" si="163"/>
        <v>6964.3008932835655</v>
      </c>
      <c r="CH86" s="298"/>
      <c r="CI86" s="465">
        <f t="shared" si="164"/>
        <v>71100</v>
      </c>
      <c r="CJ86" s="464">
        <f t="shared" si="246"/>
        <v>138900</v>
      </c>
      <c r="CK86" s="637">
        <f t="shared" si="247"/>
        <v>17622.42885</v>
      </c>
      <c r="CL86" s="637">
        <f t="shared" si="222"/>
        <v>156522.42885</v>
      </c>
      <c r="CM86" s="707">
        <f t="shared" si="165"/>
        <v>8542.4288499999966</v>
      </c>
      <c r="CN86" s="298"/>
      <c r="CO86" s="379"/>
      <c r="CP86" s="539"/>
      <c r="CQ86" s="379"/>
      <c r="CR86" s="26"/>
      <c r="CS86" s="519">
        <f t="shared" si="223"/>
        <v>210000</v>
      </c>
      <c r="CT86" s="520">
        <f t="shared" si="259"/>
        <v>60600</v>
      </c>
      <c r="CU86" s="521">
        <f t="shared" si="166"/>
        <v>149400</v>
      </c>
      <c r="CV86" s="522">
        <f t="shared" si="167"/>
        <v>1420</v>
      </c>
      <c r="CW86" s="26"/>
      <c r="CX86" s="519">
        <f t="shared" si="224"/>
        <v>210000</v>
      </c>
      <c r="CY86" s="520">
        <f t="shared" si="256"/>
        <v>73500</v>
      </c>
      <c r="CZ86" s="521">
        <f t="shared" si="168"/>
        <v>136500</v>
      </c>
      <c r="DA86" s="522">
        <f t="shared" si="169"/>
        <v>-11480</v>
      </c>
      <c r="DB86" s="521">
        <f t="shared" si="225"/>
        <v>16500</v>
      </c>
      <c r="DC86" s="521">
        <f t="shared" si="170"/>
        <v>153000</v>
      </c>
      <c r="DD86" s="522">
        <f t="shared" si="248"/>
        <v>5020</v>
      </c>
      <c r="DE86" s="533">
        <f t="shared" si="226"/>
        <v>96.210052225576163</v>
      </c>
      <c r="DF86" s="26"/>
      <c r="DG86" s="379"/>
      <c r="DH86" s="480"/>
      <c r="DI86" s="519">
        <f t="shared" si="227"/>
        <v>210000</v>
      </c>
      <c r="DJ86" s="520">
        <f t="shared" si="257"/>
        <v>62100</v>
      </c>
      <c r="DK86" s="529">
        <f t="shared" si="171"/>
        <v>147900</v>
      </c>
      <c r="DL86" s="743">
        <f t="shared" si="172"/>
        <v>-80</v>
      </c>
      <c r="DM86" s="744">
        <f t="shared" si="173"/>
        <v>-1.5332279239135642</v>
      </c>
      <c r="DN86" s="480"/>
      <c r="DO86" s="379"/>
      <c r="DP86" s="484"/>
      <c r="DQ86" s="519">
        <f t="shared" si="228"/>
        <v>210000</v>
      </c>
      <c r="DR86" s="708">
        <f t="shared" si="174"/>
        <v>66950</v>
      </c>
      <c r="DS86" s="529">
        <f t="shared" si="175"/>
        <v>143050</v>
      </c>
      <c r="DT86" s="743">
        <f t="shared" si="176"/>
        <v>-4930</v>
      </c>
      <c r="DU86" s="744">
        <f t="shared" si="177"/>
        <v>-94.48517081117339</v>
      </c>
      <c r="DV86" s="484"/>
      <c r="DW86" s="379"/>
      <c r="DX86" s="486"/>
      <c r="DY86" s="464">
        <f t="shared" si="249"/>
        <v>210000</v>
      </c>
      <c r="DZ86" s="708">
        <f t="shared" si="178"/>
        <v>60977.5</v>
      </c>
      <c r="EA86" s="529">
        <f t="shared" si="250"/>
        <v>149022.5</v>
      </c>
      <c r="EB86" s="530">
        <f t="shared" si="251"/>
        <v>1042.5</v>
      </c>
      <c r="EC86" s="533">
        <f t="shared" si="252"/>
        <v>39.959752766997269</v>
      </c>
      <c r="ED86" s="464">
        <f t="shared" si="258"/>
        <v>0</v>
      </c>
      <c r="EE86" s="524">
        <f t="shared" si="179"/>
        <v>1042.5</v>
      </c>
      <c r="EF86" s="531">
        <f t="shared" si="253"/>
        <v>39.959752766997269</v>
      </c>
      <c r="EG86" s="531">
        <f t="shared" si="254"/>
        <v>19.979876383498635</v>
      </c>
      <c r="EH86" s="486"/>
      <c r="EI86" s="379"/>
      <c r="EJ86" s="686"/>
      <c r="EK86" s="519">
        <f t="shared" si="230"/>
        <v>210000</v>
      </c>
      <c r="EL86" s="708">
        <f t="shared" si="181"/>
        <v>51450</v>
      </c>
      <c r="EM86" s="529">
        <f t="shared" si="182"/>
        <v>158550</v>
      </c>
      <c r="EN86" s="530">
        <f t="shared" si="183"/>
        <v>10570</v>
      </c>
      <c r="EO86" s="531">
        <f t="shared" si="184"/>
        <v>202.57773944707967</v>
      </c>
      <c r="EP86" s="641">
        <f t="shared" si="185"/>
        <v>0</v>
      </c>
      <c r="EQ86" s="530">
        <f t="shared" si="186"/>
        <v>10570</v>
      </c>
      <c r="ER86" s="532">
        <f t="shared" si="187"/>
        <v>202.57773944707967</v>
      </c>
      <c r="ES86" s="686"/>
      <c r="ET86" s="379"/>
      <c r="EU86" s="686"/>
      <c r="EV86" s="519">
        <f t="shared" si="231"/>
        <v>210000</v>
      </c>
      <c r="EW86" s="708">
        <f t="shared" si="188"/>
        <v>61500</v>
      </c>
      <c r="EX86" s="529">
        <f t="shared" si="189"/>
        <v>148500</v>
      </c>
      <c r="EY86" s="530">
        <f t="shared" si="190"/>
        <v>520</v>
      </c>
      <c r="EZ86" s="531">
        <f t="shared" si="191"/>
        <v>9.9659815054381671</v>
      </c>
      <c r="FA86" s="641">
        <f t="shared" si="192"/>
        <v>0</v>
      </c>
      <c r="FB86" s="530">
        <f t="shared" si="193"/>
        <v>520</v>
      </c>
      <c r="FC86" s="532">
        <f t="shared" si="194"/>
        <v>9.9659815054381671</v>
      </c>
      <c r="FD86" s="686"/>
      <c r="FE86" s="379"/>
      <c r="FF86" s="686"/>
      <c r="FG86" s="519">
        <f t="shared" si="232"/>
        <v>210000</v>
      </c>
      <c r="FH86" s="708">
        <f t="shared" si="195"/>
        <v>58200</v>
      </c>
      <c r="FI86" s="529">
        <f t="shared" si="196"/>
        <v>151800</v>
      </c>
      <c r="FJ86" s="530">
        <f t="shared" si="197"/>
        <v>3820</v>
      </c>
      <c r="FK86" s="531">
        <f t="shared" si="198"/>
        <v>73.21163336687269</v>
      </c>
      <c r="FL86" s="641">
        <f t="shared" si="199"/>
        <v>0</v>
      </c>
      <c r="FM86" s="530">
        <f t="shared" si="200"/>
        <v>3820</v>
      </c>
      <c r="FN86" s="532">
        <f t="shared" si="201"/>
        <v>73.21163336687269</v>
      </c>
      <c r="FO86" s="686"/>
      <c r="FP86" s="379"/>
      <c r="FQ86" s="686"/>
      <c r="FR86" s="519">
        <f t="shared" si="233"/>
        <v>210000</v>
      </c>
      <c r="FS86" s="708">
        <f t="shared" si="202"/>
        <v>56400</v>
      </c>
      <c r="FT86" s="529">
        <f t="shared" si="203"/>
        <v>153600</v>
      </c>
      <c r="FU86" s="530">
        <f t="shared" si="204"/>
        <v>5620</v>
      </c>
      <c r="FV86" s="531">
        <f t="shared" si="205"/>
        <v>107.70926165492789</v>
      </c>
      <c r="FW86" s="641">
        <f t="shared" si="206"/>
        <v>0</v>
      </c>
      <c r="FX86" s="530">
        <f t="shared" si="207"/>
        <v>5620</v>
      </c>
      <c r="FY86" s="532">
        <f t="shared" si="208"/>
        <v>107.70926165492789</v>
      </c>
      <c r="FZ86" s="686"/>
      <c r="GA86" s="379"/>
      <c r="GB86" s="379"/>
      <c r="GC86" s="379"/>
      <c r="GD86" s="379"/>
      <c r="GE86" s="379"/>
      <c r="GF86" s="379"/>
      <c r="GG86" s="379"/>
    </row>
    <row r="87" spans="1:189" s="1" customFormat="1" x14ac:dyDescent="0.25">
      <c r="A87" s="379"/>
      <c r="B87" s="379"/>
      <c r="C87" s="379"/>
      <c r="D87" s="379"/>
      <c r="E87" s="379"/>
      <c r="F87" s="379"/>
      <c r="G87" s="379"/>
      <c r="H87" s="379"/>
      <c r="I87" s="539"/>
      <c r="J87" s="379"/>
      <c r="K87" s="379"/>
      <c r="L87" s="379"/>
      <c r="M87" s="379"/>
      <c r="N87" s="379"/>
      <c r="O87" s="379"/>
      <c r="P87" s="379"/>
      <c r="Q87" s="379"/>
      <c r="R87" s="539"/>
      <c r="S87" s="379"/>
      <c r="T87" s="228"/>
      <c r="U87" s="450">
        <f t="shared" si="234"/>
        <v>215000</v>
      </c>
      <c r="V87" s="712">
        <f t="shared" si="235"/>
        <v>6964.3008932835655</v>
      </c>
      <c r="W87" s="697">
        <f t="shared" si="236"/>
        <v>1270</v>
      </c>
      <c r="X87" s="697">
        <f t="shared" si="237"/>
        <v>5220</v>
      </c>
      <c r="Y87" s="745">
        <f t="shared" si="238"/>
        <v>-230</v>
      </c>
      <c r="Z87" s="642">
        <f t="shared" si="239"/>
        <v>-5230</v>
      </c>
      <c r="AA87" s="439">
        <f t="shared" si="240"/>
        <v>1042.5</v>
      </c>
      <c r="AB87" s="713">
        <f t="shared" si="241"/>
        <v>1042.5</v>
      </c>
      <c r="AC87" s="630">
        <f t="shared" si="145"/>
        <v>5920</v>
      </c>
      <c r="AD87" s="459">
        <f t="shared" si="146"/>
        <v>5920</v>
      </c>
      <c r="AE87" s="228"/>
      <c r="AF87" s="379"/>
      <c r="AG87" s="228"/>
      <c r="AH87" s="715">
        <f t="shared" si="147"/>
        <v>4.6112036636983156</v>
      </c>
      <c r="AI87" s="716">
        <f t="shared" si="209"/>
        <v>0.84089253790637619</v>
      </c>
      <c r="AJ87" s="716">
        <f t="shared" si="148"/>
        <v>3.4562669668277826</v>
      </c>
      <c r="AK87" s="746">
        <f t="shared" si="210"/>
        <v>-0.15228762497517048</v>
      </c>
      <c r="AL87" s="643">
        <f t="shared" si="211"/>
        <v>-3.4628881679136594</v>
      </c>
      <c r="AM87" s="457">
        <f t="shared" si="212"/>
        <v>0.69026021320267494</v>
      </c>
      <c r="AN87" s="717">
        <f t="shared" si="149"/>
        <v>0.69026021320267494</v>
      </c>
      <c r="AO87" s="633">
        <f t="shared" si="150"/>
        <v>3.9197510428391711</v>
      </c>
      <c r="AP87" s="634">
        <f t="shared" si="151"/>
        <v>3.9197510428391711</v>
      </c>
      <c r="AQ87" s="228"/>
      <c r="AR87" s="379"/>
      <c r="AS87" s="228"/>
      <c r="AT87" s="450">
        <f t="shared" si="213"/>
        <v>215000</v>
      </c>
      <c r="AU87" s="718">
        <f t="shared" si="152"/>
        <v>133.47325750148178</v>
      </c>
      <c r="AV87" s="719">
        <f t="shared" si="214"/>
        <v>24.339993292127833</v>
      </c>
      <c r="AW87" s="720">
        <f t="shared" si="215"/>
        <v>100.04312203536007</v>
      </c>
      <c r="AX87" s="747">
        <f t="shared" si="216"/>
        <v>-4.4080302812514969</v>
      </c>
      <c r="AY87" s="643">
        <f t="shared" si="217"/>
        <v>-100.23477552584926</v>
      </c>
      <c r="AZ87" s="457">
        <f t="shared" si="218"/>
        <v>19.979876383498635</v>
      </c>
      <c r="BA87" s="717">
        <f t="shared" si="219"/>
        <v>19.979876383498635</v>
      </c>
      <c r="BB87" s="458">
        <f t="shared" si="153"/>
        <v>113.45886636960375</v>
      </c>
      <c r="BC87" s="459">
        <f t="shared" si="154"/>
        <v>113.45886636960375</v>
      </c>
      <c r="BD87" s="228"/>
      <c r="BE87" s="379"/>
      <c r="BF87" s="539"/>
      <c r="BG87" s="379"/>
      <c r="BH87" s="379"/>
      <c r="BI87" s="460"/>
      <c r="BJ87" s="464">
        <f t="shared" si="242"/>
        <v>215000</v>
      </c>
      <c r="BK87" s="465">
        <f t="shared" si="155"/>
        <v>63970</v>
      </c>
      <c r="BL87" s="637">
        <f t="shared" si="156"/>
        <v>151030</v>
      </c>
      <c r="BM87" s="219"/>
      <c r="BN87" s="219"/>
      <c r="BO87" s="464">
        <f t="shared" si="220"/>
        <v>215000</v>
      </c>
      <c r="BP87" s="465">
        <f t="shared" si="157"/>
        <v>64200</v>
      </c>
      <c r="BQ87" s="637">
        <f t="shared" si="221"/>
        <v>150800</v>
      </c>
      <c r="BR87" s="707">
        <f t="shared" si="158"/>
        <v>-230</v>
      </c>
      <c r="BS87" s="298"/>
      <c r="BT87" s="379"/>
      <c r="BU87" s="298"/>
      <c r="BV87" s="464">
        <f t="shared" si="243"/>
        <v>215000</v>
      </c>
      <c r="BW87" s="464">
        <f t="shared" si="244"/>
        <v>17622.42885</v>
      </c>
      <c r="BX87" s="637">
        <f t="shared" si="159"/>
        <v>168652.42885</v>
      </c>
      <c r="BY87" s="707">
        <f t="shared" si="160"/>
        <v>17622.428849999997</v>
      </c>
      <c r="BZ87" s="298"/>
      <c r="CA87" s="379"/>
      <c r="CB87" s="219"/>
      <c r="CC87" s="464">
        <f t="shared" si="131"/>
        <v>26302.132611940302</v>
      </c>
      <c r="CD87" s="464">
        <f t="shared" si="161"/>
        <v>241302.13261194029</v>
      </c>
      <c r="CE87" s="465">
        <f t="shared" si="162"/>
        <v>83307.831718656715</v>
      </c>
      <c r="CF87" s="637">
        <f t="shared" si="245"/>
        <v>157994.30089328357</v>
      </c>
      <c r="CG87" s="707">
        <f t="shared" si="163"/>
        <v>6964.3008932835655</v>
      </c>
      <c r="CH87" s="298"/>
      <c r="CI87" s="465">
        <f t="shared" si="164"/>
        <v>73050</v>
      </c>
      <c r="CJ87" s="464">
        <f t="shared" si="246"/>
        <v>141950</v>
      </c>
      <c r="CK87" s="637">
        <f t="shared" si="247"/>
        <v>17622.42885</v>
      </c>
      <c r="CL87" s="637">
        <f t="shared" si="222"/>
        <v>159572.42885</v>
      </c>
      <c r="CM87" s="707">
        <f t="shared" si="165"/>
        <v>8542.4288499999966</v>
      </c>
      <c r="CN87" s="298"/>
      <c r="CO87" s="379"/>
      <c r="CP87" s="539"/>
      <c r="CQ87" s="379"/>
      <c r="CR87" s="26"/>
      <c r="CS87" s="519">
        <f t="shared" si="223"/>
        <v>215000</v>
      </c>
      <c r="CT87" s="520">
        <f t="shared" si="259"/>
        <v>62700</v>
      </c>
      <c r="CU87" s="521">
        <f t="shared" si="166"/>
        <v>152300</v>
      </c>
      <c r="CV87" s="522">
        <f t="shared" si="167"/>
        <v>1270</v>
      </c>
      <c r="CW87" s="26"/>
      <c r="CX87" s="519">
        <f t="shared" si="224"/>
        <v>215000</v>
      </c>
      <c r="CY87" s="520">
        <f t="shared" si="256"/>
        <v>75250</v>
      </c>
      <c r="CZ87" s="521">
        <f t="shared" si="168"/>
        <v>139750</v>
      </c>
      <c r="DA87" s="522">
        <f t="shared" si="169"/>
        <v>-11280</v>
      </c>
      <c r="DB87" s="521">
        <f t="shared" si="225"/>
        <v>16500</v>
      </c>
      <c r="DC87" s="521">
        <f t="shared" si="170"/>
        <v>156250</v>
      </c>
      <c r="DD87" s="522">
        <f t="shared" si="248"/>
        <v>5220</v>
      </c>
      <c r="DE87" s="533">
        <f t="shared" si="226"/>
        <v>100.04312203536007</v>
      </c>
      <c r="DF87" s="26"/>
      <c r="DG87" s="379"/>
      <c r="DH87" s="480"/>
      <c r="DI87" s="519">
        <f t="shared" si="227"/>
        <v>215000</v>
      </c>
      <c r="DJ87" s="520">
        <f t="shared" si="257"/>
        <v>64200</v>
      </c>
      <c r="DK87" s="529">
        <f t="shared" si="171"/>
        <v>150800</v>
      </c>
      <c r="DL87" s="743">
        <f t="shared" si="172"/>
        <v>-230</v>
      </c>
      <c r="DM87" s="744">
        <f t="shared" si="173"/>
        <v>-4.4080302812514969</v>
      </c>
      <c r="DN87" s="480"/>
      <c r="DO87" s="379"/>
      <c r="DP87" s="484"/>
      <c r="DQ87" s="519">
        <f t="shared" si="228"/>
        <v>215000</v>
      </c>
      <c r="DR87" s="708">
        <f t="shared" si="174"/>
        <v>69200</v>
      </c>
      <c r="DS87" s="529">
        <f t="shared" si="175"/>
        <v>145800</v>
      </c>
      <c r="DT87" s="743">
        <f t="shared" si="176"/>
        <v>-5230</v>
      </c>
      <c r="DU87" s="744">
        <f t="shared" si="177"/>
        <v>-100.23477552584926</v>
      </c>
      <c r="DV87" s="484"/>
      <c r="DW87" s="379"/>
      <c r="DX87" s="486"/>
      <c r="DY87" s="464">
        <f t="shared" si="249"/>
        <v>215000</v>
      </c>
      <c r="DZ87" s="708">
        <f t="shared" si="178"/>
        <v>62927.5</v>
      </c>
      <c r="EA87" s="529">
        <f t="shared" si="250"/>
        <v>152072.5</v>
      </c>
      <c r="EB87" s="530">
        <f t="shared" si="251"/>
        <v>1042.5</v>
      </c>
      <c r="EC87" s="533">
        <f t="shared" si="252"/>
        <v>39.959752766997269</v>
      </c>
      <c r="ED87" s="464">
        <f t="shared" si="258"/>
        <v>0</v>
      </c>
      <c r="EE87" s="524">
        <f t="shared" si="179"/>
        <v>1042.5</v>
      </c>
      <c r="EF87" s="531">
        <f t="shared" si="253"/>
        <v>39.959752766997269</v>
      </c>
      <c r="EG87" s="531">
        <f t="shared" si="254"/>
        <v>19.979876383498635</v>
      </c>
      <c r="EH87" s="486"/>
      <c r="EI87" s="379"/>
      <c r="EJ87" s="686"/>
      <c r="EK87" s="519">
        <f t="shared" si="230"/>
        <v>215000</v>
      </c>
      <c r="EL87" s="708">
        <f t="shared" si="181"/>
        <v>52850</v>
      </c>
      <c r="EM87" s="529">
        <f t="shared" si="182"/>
        <v>162150</v>
      </c>
      <c r="EN87" s="530">
        <f t="shared" si="183"/>
        <v>11120</v>
      </c>
      <c r="EO87" s="531">
        <f t="shared" si="184"/>
        <v>213.11868142398544</v>
      </c>
      <c r="EP87" s="641">
        <f t="shared" si="185"/>
        <v>0</v>
      </c>
      <c r="EQ87" s="530">
        <f t="shared" si="186"/>
        <v>11120</v>
      </c>
      <c r="ER87" s="532">
        <f t="shared" si="187"/>
        <v>213.11868142398544</v>
      </c>
      <c r="ES87" s="686"/>
      <c r="ET87" s="379"/>
      <c r="EU87" s="686"/>
      <c r="EV87" s="519">
        <f t="shared" si="231"/>
        <v>215000</v>
      </c>
      <c r="EW87" s="708">
        <f t="shared" si="188"/>
        <v>63450</v>
      </c>
      <c r="EX87" s="529">
        <f t="shared" si="189"/>
        <v>151550</v>
      </c>
      <c r="EY87" s="530">
        <f t="shared" si="190"/>
        <v>520</v>
      </c>
      <c r="EZ87" s="531">
        <f t="shared" si="191"/>
        <v>9.9659815054381671</v>
      </c>
      <c r="FA87" s="641">
        <f t="shared" si="192"/>
        <v>0</v>
      </c>
      <c r="FB87" s="530">
        <f t="shared" si="193"/>
        <v>520</v>
      </c>
      <c r="FC87" s="532">
        <f t="shared" si="194"/>
        <v>9.9659815054381671</v>
      </c>
      <c r="FD87" s="686"/>
      <c r="FE87" s="379"/>
      <c r="FF87" s="686"/>
      <c r="FG87" s="519">
        <f t="shared" si="232"/>
        <v>215000</v>
      </c>
      <c r="FH87" s="708">
        <f t="shared" si="195"/>
        <v>60150</v>
      </c>
      <c r="FI87" s="529">
        <f t="shared" si="196"/>
        <v>154850</v>
      </c>
      <c r="FJ87" s="530">
        <f t="shared" si="197"/>
        <v>3820</v>
      </c>
      <c r="FK87" s="531">
        <f t="shared" si="198"/>
        <v>73.21163336687269</v>
      </c>
      <c r="FL87" s="641">
        <f t="shared" si="199"/>
        <v>0</v>
      </c>
      <c r="FM87" s="530">
        <f t="shared" si="200"/>
        <v>3820</v>
      </c>
      <c r="FN87" s="532">
        <f t="shared" si="201"/>
        <v>73.21163336687269</v>
      </c>
      <c r="FO87" s="686"/>
      <c r="FP87" s="379"/>
      <c r="FQ87" s="686"/>
      <c r="FR87" s="519">
        <f t="shared" si="233"/>
        <v>215000</v>
      </c>
      <c r="FS87" s="708">
        <f t="shared" si="202"/>
        <v>58050</v>
      </c>
      <c r="FT87" s="529">
        <f t="shared" si="203"/>
        <v>156950</v>
      </c>
      <c r="FU87" s="530">
        <f t="shared" si="204"/>
        <v>5920</v>
      </c>
      <c r="FV87" s="531">
        <f t="shared" si="205"/>
        <v>113.45886636960375</v>
      </c>
      <c r="FW87" s="641">
        <f t="shared" si="206"/>
        <v>0</v>
      </c>
      <c r="FX87" s="530">
        <f t="shared" si="207"/>
        <v>5920</v>
      </c>
      <c r="FY87" s="532">
        <f t="shared" si="208"/>
        <v>113.45886636960375</v>
      </c>
      <c r="FZ87" s="686"/>
      <c r="GA87" s="379"/>
      <c r="GB87" s="379"/>
      <c r="GC87" s="379"/>
      <c r="GD87" s="379"/>
      <c r="GE87" s="379"/>
      <c r="GF87" s="379"/>
      <c r="GG87" s="379"/>
    </row>
    <row r="88" spans="1:189" s="1" customFormat="1" x14ac:dyDescent="0.25">
      <c r="A88" s="379"/>
      <c r="B88" s="379"/>
      <c r="C88" s="379"/>
      <c r="D88" s="379"/>
      <c r="E88" s="379"/>
      <c r="F88" s="379"/>
      <c r="G88" s="379"/>
      <c r="H88" s="379"/>
      <c r="I88" s="539"/>
      <c r="J88" s="379"/>
      <c r="K88" s="379"/>
      <c r="L88" s="379"/>
      <c r="M88" s="379"/>
      <c r="N88" s="379"/>
      <c r="O88" s="379"/>
      <c r="P88" s="379"/>
      <c r="Q88" s="379"/>
      <c r="R88" s="539"/>
      <c r="S88" s="379"/>
      <c r="T88" s="228"/>
      <c r="U88" s="450">
        <f t="shared" si="234"/>
        <v>220000</v>
      </c>
      <c r="V88" s="712">
        <f t="shared" si="235"/>
        <v>6964.3008932835655</v>
      </c>
      <c r="W88" s="697">
        <f t="shared" si="236"/>
        <v>1120</v>
      </c>
      <c r="X88" s="697">
        <f t="shared" si="237"/>
        <v>5420</v>
      </c>
      <c r="Y88" s="745">
        <f t="shared" si="238"/>
        <v>-380</v>
      </c>
      <c r="Z88" s="642">
        <f t="shared" si="239"/>
        <v>-5530</v>
      </c>
      <c r="AA88" s="439">
        <f t="shared" si="240"/>
        <v>1042.5</v>
      </c>
      <c r="AB88" s="713">
        <f t="shared" si="241"/>
        <v>1042.5</v>
      </c>
      <c r="AC88" s="630">
        <f t="shared" si="145"/>
        <v>6220</v>
      </c>
      <c r="AD88" s="459">
        <f t="shared" si="146"/>
        <v>6220</v>
      </c>
      <c r="AE88" s="228"/>
      <c r="AF88" s="379"/>
      <c r="AG88" s="228"/>
      <c r="AH88" s="715">
        <f t="shared" si="147"/>
        <v>4.5199252941871535</v>
      </c>
      <c r="AI88" s="716">
        <f t="shared" si="209"/>
        <v>0.72689511941848395</v>
      </c>
      <c r="AJ88" s="716">
        <f t="shared" si="148"/>
        <v>3.5176531671858773</v>
      </c>
      <c r="AK88" s="746">
        <f t="shared" si="210"/>
        <v>-0.24662512980269991</v>
      </c>
      <c r="AL88" s="643">
        <f t="shared" si="211"/>
        <v>-3.5890446521287642</v>
      </c>
      <c r="AM88" s="457">
        <f t="shared" si="212"/>
        <v>0.6765965732087228</v>
      </c>
      <c r="AN88" s="717">
        <f t="shared" si="149"/>
        <v>0.6765965732087228</v>
      </c>
      <c r="AO88" s="633">
        <f t="shared" si="150"/>
        <v>4.0368639667705084</v>
      </c>
      <c r="AP88" s="634">
        <f t="shared" si="151"/>
        <v>4.0368639667705084</v>
      </c>
      <c r="AQ88" s="228"/>
      <c r="AR88" s="379"/>
      <c r="AS88" s="228"/>
      <c r="AT88" s="450">
        <f t="shared" si="213"/>
        <v>220000</v>
      </c>
      <c r="AU88" s="718">
        <f t="shared" si="152"/>
        <v>133.47325750148178</v>
      </c>
      <c r="AV88" s="719">
        <f t="shared" si="214"/>
        <v>21.465190934789899</v>
      </c>
      <c r="AW88" s="720">
        <f t="shared" si="215"/>
        <v>103.87619184514398</v>
      </c>
      <c r="AX88" s="747">
        <f t="shared" si="216"/>
        <v>-7.2828326385894302</v>
      </c>
      <c r="AY88" s="643">
        <f t="shared" si="217"/>
        <v>-105.98438024052513</v>
      </c>
      <c r="AZ88" s="457">
        <f t="shared" si="218"/>
        <v>19.979876383498635</v>
      </c>
      <c r="BA88" s="717">
        <f t="shared" si="219"/>
        <v>19.979876383498635</v>
      </c>
      <c r="BB88" s="458">
        <f t="shared" si="153"/>
        <v>119.20847108427962</v>
      </c>
      <c r="BC88" s="459">
        <f t="shared" si="154"/>
        <v>119.20847108427962</v>
      </c>
      <c r="BD88" s="228"/>
      <c r="BE88" s="379"/>
      <c r="BF88" s="539"/>
      <c r="BG88" s="379"/>
      <c r="BH88" s="379"/>
      <c r="BI88" s="460"/>
      <c r="BJ88" s="464">
        <f t="shared" si="242"/>
        <v>220000</v>
      </c>
      <c r="BK88" s="465">
        <f t="shared" si="155"/>
        <v>65920</v>
      </c>
      <c r="BL88" s="637">
        <f t="shared" si="156"/>
        <v>154080</v>
      </c>
      <c r="BM88" s="219"/>
      <c r="BN88" s="219"/>
      <c r="BO88" s="464">
        <f t="shared" si="220"/>
        <v>220000</v>
      </c>
      <c r="BP88" s="465">
        <f t="shared" si="157"/>
        <v>66300</v>
      </c>
      <c r="BQ88" s="637">
        <f t="shared" si="221"/>
        <v>153700</v>
      </c>
      <c r="BR88" s="707">
        <f t="shared" si="158"/>
        <v>-380</v>
      </c>
      <c r="BS88" s="298"/>
      <c r="BT88" s="379"/>
      <c r="BU88" s="298"/>
      <c r="BV88" s="464">
        <f t="shared" si="243"/>
        <v>220000</v>
      </c>
      <c r="BW88" s="464">
        <f t="shared" si="244"/>
        <v>17622.42885</v>
      </c>
      <c r="BX88" s="637">
        <f t="shared" si="159"/>
        <v>171702.42885</v>
      </c>
      <c r="BY88" s="707">
        <f t="shared" si="160"/>
        <v>17622.428849999997</v>
      </c>
      <c r="BZ88" s="298"/>
      <c r="CA88" s="379"/>
      <c r="CB88" s="219"/>
      <c r="CC88" s="464">
        <f t="shared" si="131"/>
        <v>26302.132611940302</v>
      </c>
      <c r="CD88" s="464">
        <f t="shared" si="161"/>
        <v>246302.13261194029</v>
      </c>
      <c r="CE88" s="465">
        <f t="shared" si="162"/>
        <v>85257.831718656715</v>
      </c>
      <c r="CF88" s="637">
        <f t="shared" si="245"/>
        <v>161044.30089328357</v>
      </c>
      <c r="CG88" s="707">
        <f t="shared" si="163"/>
        <v>6964.3008932835655</v>
      </c>
      <c r="CH88" s="298"/>
      <c r="CI88" s="465">
        <f t="shared" si="164"/>
        <v>75000</v>
      </c>
      <c r="CJ88" s="464">
        <f t="shared" si="246"/>
        <v>145000</v>
      </c>
      <c r="CK88" s="637">
        <f t="shared" si="247"/>
        <v>17622.42885</v>
      </c>
      <c r="CL88" s="637">
        <f t="shared" si="222"/>
        <v>162622.42885</v>
      </c>
      <c r="CM88" s="707">
        <f t="shared" si="165"/>
        <v>8542.4288499999966</v>
      </c>
      <c r="CN88" s="298"/>
      <c r="CO88" s="379"/>
      <c r="CP88" s="539"/>
      <c r="CQ88" s="379"/>
      <c r="CR88" s="26"/>
      <c r="CS88" s="519">
        <f t="shared" si="223"/>
        <v>220000</v>
      </c>
      <c r="CT88" s="520">
        <f t="shared" si="259"/>
        <v>64800</v>
      </c>
      <c r="CU88" s="521">
        <f t="shared" si="166"/>
        <v>155200</v>
      </c>
      <c r="CV88" s="522">
        <f t="shared" si="167"/>
        <v>1120</v>
      </c>
      <c r="CW88" s="26"/>
      <c r="CX88" s="519">
        <f t="shared" si="224"/>
        <v>220000</v>
      </c>
      <c r="CY88" s="520">
        <f t="shared" si="256"/>
        <v>77000</v>
      </c>
      <c r="CZ88" s="521">
        <f t="shared" si="168"/>
        <v>143000</v>
      </c>
      <c r="DA88" s="522">
        <f t="shared" si="169"/>
        <v>-11080</v>
      </c>
      <c r="DB88" s="521">
        <f t="shared" si="225"/>
        <v>16500</v>
      </c>
      <c r="DC88" s="521">
        <f t="shared" si="170"/>
        <v>159500</v>
      </c>
      <c r="DD88" s="522">
        <f t="shared" si="248"/>
        <v>5420</v>
      </c>
      <c r="DE88" s="533">
        <f t="shared" si="226"/>
        <v>103.87619184514398</v>
      </c>
      <c r="DF88" s="26"/>
      <c r="DG88" s="379"/>
      <c r="DH88" s="480"/>
      <c r="DI88" s="519">
        <f t="shared" si="227"/>
        <v>220000</v>
      </c>
      <c r="DJ88" s="520">
        <f t="shared" si="257"/>
        <v>66300</v>
      </c>
      <c r="DK88" s="529">
        <f t="shared" si="171"/>
        <v>153700</v>
      </c>
      <c r="DL88" s="743">
        <f t="shared" si="172"/>
        <v>-380</v>
      </c>
      <c r="DM88" s="744">
        <f t="shared" si="173"/>
        <v>-7.2828326385894302</v>
      </c>
      <c r="DN88" s="480"/>
      <c r="DO88" s="379"/>
      <c r="DP88" s="484"/>
      <c r="DQ88" s="519">
        <f t="shared" si="228"/>
        <v>220000</v>
      </c>
      <c r="DR88" s="708">
        <f t="shared" si="174"/>
        <v>71450</v>
      </c>
      <c r="DS88" s="529">
        <f t="shared" si="175"/>
        <v>148550</v>
      </c>
      <c r="DT88" s="743">
        <f t="shared" si="176"/>
        <v>-5530</v>
      </c>
      <c r="DU88" s="744">
        <f t="shared" si="177"/>
        <v>-105.98438024052513</v>
      </c>
      <c r="DV88" s="484"/>
      <c r="DW88" s="379"/>
      <c r="DX88" s="486"/>
      <c r="DY88" s="464">
        <f t="shared" si="249"/>
        <v>220000</v>
      </c>
      <c r="DZ88" s="708">
        <f t="shared" si="178"/>
        <v>64877.5</v>
      </c>
      <c r="EA88" s="529">
        <f t="shared" si="250"/>
        <v>155122.5</v>
      </c>
      <c r="EB88" s="530">
        <f t="shared" si="251"/>
        <v>1042.5</v>
      </c>
      <c r="EC88" s="533">
        <f t="shared" si="252"/>
        <v>39.959752766997269</v>
      </c>
      <c r="ED88" s="464">
        <f t="shared" si="258"/>
        <v>0</v>
      </c>
      <c r="EE88" s="524">
        <f t="shared" si="179"/>
        <v>1042.5</v>
      </c>
      <c r="EF88" s="531">
        <f t="shared" si="253"/>
        <v>39.959752766997269</v>
      </c>
      <c r="EG88" s="531">
        <f t="shared" si="254"/>
        <v>19.979876383498635</v>
      </c>
      <c r="EH88" s="486"/>
      <c r="EI88" s="379"/>
      <c r="EJ88" s="686"/>
      <c r="EK88" s="519">
        <f t="shared" si="230"/>
        <v>220000</v>
      </c>
      <c r="EL88" s="708">
        <f t="shared" si="181"/>
        <v>54250</v>
      </c>
      <c r="EM88" s="529">
        <f t="shared" si="182"/>
        <v>165750</v>
      </c>
      <c r="EN88" s="530">
        <f t="shared" si="183"/>
        <v>11670</v>
      </c>
      <c r="EO88" s="531">
        <f t="shared" si="184"/>
        <v>223.65962340089118</v>
      </c>
      <c r="EP88" s="641">
        <f t="shared" si="185"/>
        <v>0</v>
      </c>
      <c r="EQ88" s="530">
        <f t="shared" si="186"/>
        <v>11670</v>
      </c>
      <c r="ER88" s="532">
        <f t="shared" si="187"/>
        <v>223.65962340089118</v>
      </c>
      <c r="ES88" s="686"/>
      <c r="ET88" s="379"/>
      <c r="EU88" s="686"/>
      <c r="EV88" s="519">
        <f t="shared" si="231"/>
        <v>220000</v>
      </c>
      <c r="EW88" s="708">
        <f t="shared" si="188"/>
        <v>65400</v>
      </c>
      <c r="EX88" s="529">
        <f t="shared" si="189"/>
        <v>154600</v>
      </c>
      <c r="EY88" s="530">
        <f t="shared" si="190"/>
        <v>520</v>
      </c>
      <c r="EZ88" s="531">
        <f t="shared" si="191"/>
        <v>9.9659815054381671</v>
      </c>
      <c r="FA88" s="641">
        <f t="shared" si="192"/>
        <v>0</v>
      </c>
      <c r="FB88" s="530">
        <f t="shared" si="193"/>
        <v>520</v>
      </c>
      <c r="FC88" s="532">
        <f t="shared" si="194"/>
        <v>9.9659815054381671</v>
      </c>
      <c r="FD88" s="686"/>
      <c r="FE88" s="379"/>
      <c r="FF88" s="686"/>
      <c r="FG88" s="519">
        <f t="shared" si="232"/>
        <v>220000</v>
      </c>
      <c r="FH88" s="708">
        <f t="shared" si="195"/>
        <v>62100</v>
      </c>
      <c r="FI88" s="529">
        <f t="shared" si="196"/>
        <v>157900</v>
      </c>
      <c r="FJ88" s="530">
        <f t="shared" si="197"/>
        <v>3820</v>
      </c>
      <c r="FK88" s="531">
        <f t="shared" si="198"/>
        <v>73.21163336687269</v>
      </c>
      <c r="FL88" s="641">
        <f t="shared" si="199"/>
        <v>0</v>
      </c>
      <c r="FM88" s="530">
        <f t="shared" si="200"/>
        <v>3820</v>
      </c>
      <c r="FN88" s="532">
        <f t="shared" si="201"/>
        <v>73.21163336687269</v>
      </c>
      <c r="FO88" s="686"/>
      <c r="FP88" s="379"/>
      <c r="FQ88" s="686"/>
      <c r="FR88" s="519">
        <f t="shared" si="233"/>
        <v>220000</v>
      </c>
      <c r="FS88" s="708">
        <f t="shared" si="202"/>
        <v>59700</v>
      </c>
      <c r="FT88" s="529">
        <f t="shared" si="203"/>
        <v>160300</v>
      </c>
      <c r="FU88" s="530">
        <f t="shared" si="204"/>
        <v>6220</v>
      </c>
      <c r="FV88" s="531">
        <f t="shared" si="205"/>
        <v>119.20847108427962</v>
      </c>
      <c r="FW88" s="641">
        <f t="shared" si="206"/>
        <v>0</v>
      </c>
      <c r="FX88" s="530">
        <f t="shared" si="207"/>
        <v>6220</v>
      </c>
      <c r="FY88" s="532">
        <f t="shared" si="208"/>
        <v>119.20847108427962</v>
      </c>
      <c r="FZ88" s="686"/>
      <c r="GA88" s="379"/>
      <c r="GB88" s="379"/>
      <c r="GC88" s="379"/>
      <c r="GD88" s="379"/>
      <c r="GE88" s="379"/>
      <c r="GF88" s="379"/>
      <c r="GG88" s="379"/>
    </row>
    <row r="89" spans="1:189" s="1" customFormat="1" x14ac:dyDescent="0.25">
      <c r="A89" s="379"/>
      <c r="B89" s="379"/>
      <c r="C89" s="379"/>
      <c r="D89" s="379"/>
      <c r="E89" s="379"/>
      <c r="F89" s="379"/>
      <c r="G89" s="379"/>
      <c r="H89" s="379"/>
      <c r="I89" s="539"/>
      <c r="J89" s="379"/>
      <c r="K89" s="379"/>
      <c r="L89" s="379"/>
      <c r="M89" s="379"/>
      <c r="N89" s="379"/>
      <c r="O89" s="379"/>
      <c r="P89" s="379"/>
      <c r="Q89" s="379"/>
      <c r="R89" s="539"/>
      <c r="S89" s="379"/>
      <c r="T89" s="228"/>
      <c r="U89" s="450">
        <f t="shared" si="234"/>
        <v>225000</v>
      </c>
      <c r="V89" s="712">
        <f t="shared" si="235"/>
        <v>6964.3008932835655</v>
      </c>
      <c r="W89" s="697">
        <f t="shared" si="236"/>
        <v>970</v>
      </c>
      <c r="X89" s="697">
        <f t="shared" si="237"/>
        <v>5620</v>
      </c>
      <c r="Y89" s="745">
        <f t="shared" si="238"/>
        <v>-530</v>
      </c>
      <c r="Z89" s="642">
        <f t="shared" si="239"/>
        <v>-5830</v>
      </c>
      <c r="AA89" s="439">
        <f t="shared" si="240"/>
        <v>1042.5</v>
      </c>
      <c r="AB89" s="713">
        <f t="shared" si="241"/>
        <v>1042.5</v>
      </c>
      <c r="AC89" s="630">
        <f t="shared" si="145"/>
        <v>6520</v>
      </c>
      <c r="AD89" s="459">
        <f t="shared" si="146"/>
        <v>6520</v>
      </c>
      <c r="AE89" s="228"/>
      <c r="AF89" s="379"/>
      <c r="AG89" s="228"/>
      <c r="AH89" s="715">
        <f t="shared" si="147"/>
        <v>4.4321904749465828</v>
      </c>
      <c r="AI89" s="716">
        <f t="shared" si="209"/>
        <v>0.61732323553745305</v>
      </c>
      <c r="AJ89" s="716">
        <f t="shared" si="148"/>
        <v>3.5766562718767898</v>
      </c>
      <c r="AK89" s="746">
        <f t="shared" si="210"/>
        <v>-0.33730032457201042</v>
      </c>
      <c r="AL89" s="643">
        <f t="shared" si="211"/>
        <v>-3.710303570292115</v>
      </c>
      <c r="AM89" s="457">
        <f t="shared" si="212"/>
        <v>0.66346337427607716</v>
      </c>
      <c r="AN89" s="717">
        <f t="shared" si="149"/>
        <v>0.66346337427607716</v>
      </c>
      <c r="AO89" s="633">
        <f t="shared" si="150"/>
        <v>4.149430407942468</v>
      </c>
      <c r="AP89" s="634">
        <f t="shared" si="151"/>
        <v>4.149430407942468</v>
      </c>
      <c r="AQ89" s="228"/>
      <c r="AR89" s="379"/>
      <c r="AS89" s="228"/>
      <c r="AT89" s="450">
        <f t="shared" si="213"/>
        <v>225000</v>
      </c>
      <c r="AU89" s="718">
        <f t="shared" si="152"/>
        <v>133.47325750148178</v>
      </c>
      <c r="AV89" s="719">
        <f t="shared" si="214"/>
        <v>18.590388577451968</v>
      </c>
      <c r="AW89" s="720">
        <f t="shared" si="215"/>
        <v>107.70926165492789</v>
      </c>
      <c r="AX89" s="747">
        <f t="shared" si="216"/>
        <v>-10.157634995927364</v>
      </c>
      <c r="AY89" s="643">
        <f t="shared" si="217"/>
        <v>-111.733984955201</v>
      </c>
      <c r="AZ89" s="457">
        <f t="shared" si="218"/>
        <v>19.979876383498635</v>
      </c>
      <c r="BA89" s="717">
        <f t="shared" si="219"/>
        <v>19.979876383498635</v>
      </c>
      <c r="BB89" s="458">
        <f t="shared" si="153"/>
        <v>124.95807579895549</v>
      </c>
      <c r="BC89" s="459">
        <f t="shared" si="154"/>
        <v>124.95807579895549</v>
      </c>
      <c r="BD89" s="228"/>
      <c r="BE89" s="379"/>
      <c r="BF89" s="539"/>
      <c r="BG89" s="379"/>
      <c r="BH89" s="379"/>
      <c r="BI89" s="460"/>
      <c r="BJ89" s="464">
        <f t="shared" si="242"/>
        <v>225000</v>
      </c>
      <c r="BK89" s="465">
        <f t="shared" si="155"/>
        <v>67870</v>
      </c>
      <c r="BL89" s="637">
        <f t="shared" si="156"/>
        <v>157130</v>
      </c>
      <c r="BM89" s="219"/>
      <c r="BN89" s="219"/>
      <c r="BO89" s="464">
        <f t="shared" si="220"/>
        <v>225000</v>
      </c>
      <c r="BP89" s="465">
        <f t="shared" si="157"/>
        <v>68400</v>
      </c>
      <c r="BQ89" s="637">
        <f t="shared" si="221"/>
        <v>156600</v>
      </c>
      <c r="BR89" s="707">
        <f t="shared" si="158"/>
        <v>-530</v>
      </c>
      <c r="BS89" s="298"/>
      <c r="BT89" s="379"/>
      <c r="BU89" s="298"/>
      <c r="BV89" s="464">
        <f t="shared" si="243"/>
        <v>225000</v>
      </c>
      <c r="BW89" s="464">
        <f t="shared" si="244"/>
        <v>17622.42885</v>
      </c>
      <c r="BX89" s="637">
        <f t="shared" si="159"/>
        <v>174752.42885</v>
      </c>
      <c r="BY89" s="707">
        <f t="shared" si="160"/>
        <v>17622.428849999997</v>
      </c>
      <c r="BZ89" s="298"/>
      <c r="CA89" s="379"/>
      <c r="CB89" s="219"/>
      <c r="CC89" s="464">
        <f t="shared" si="131"/>
        <v>26302.132611940302</v>
      </c>
      <c r="CD89" s="464">
        <f t="shared" si="161"/>
        <v>251302.13261194029</v>
      </c>
      <c r="CE89" s="465">
        <f t="shared" si="162"/>
        <v>87207.831718656715</v>
      </c>
      <c r="CF89" s="637">
        <f t="shared" si="245"/>
        <v>164094.30089328357</v>
      </c>
      <c r="CG89" s="707">
        <f t="shared" si="163"/>
        <v>6964.3008932835655</v>
      </c>
      <c r="CH89" s="298"/>
      <c r="CI89" s="465">
        <f t="shared" si="164"/>
        <v>76950</v>
      </c>
      <c r="CJ89" s="464">
        <f t="shared" si="246"/>
        <v>148050</v>
      </c>
      <c r="CK89" s="637">
        <f t="shared" si="247"/>
        <v>17622.42885</v>
      </c>
      <c r="CL89" s="637">
        <f t="shared" si="222"/>
        <v>165672.42885</v>
      </c>
      <c r="CM89" s="707">
        <f t="shared" si="165"/>
        <v>8542.4288499999966</v>
      </c>
      <c r="CN89" s="298"/>
      <c r="CO89" s="379"/>
      <c r="CP89" s="539"/>
      <c r="CQ89" s="379"/>
      <c r="CR89" s="26"/>
      <c r="CS89" s="519">
        <f t="shared" si="223"/>
        <v>225000</v>
      </c>
      <c r="CT89" s="520">
        <f t="shared" si="259"/>
        <v>66900</v>
      </c>
      <c r="CU89" s="521">
        <f t="shared" si="166"/>
        <v>158100</v>
      </c>
      <c r="CV89" s="522">
        <f t="shared" si="167"/>
        <v>970</v>
      </c>
      <c r="CW89" s="26"/>
      <c r="CX89" s="519">
        <f t="shared" si="224"/>
        <v>225000</v>
      </c>
      <c r="CY89" s="520">
        <f t="shared" si="256"/>
        <v>78750</v>
      </c>
      <c r="CZ89" s="521">
        <f t="shared" si="168"/>
        <v>146250</v>
      </c>
      <c r="DA89" s="522">
        <f t="shared" si="169"/>
        <v>-10880</v>
      </c>
      <c r="DB89" s="521">
        <f t="shared" si="225"/>
        <v>16500</v>
      </c>
      <c r="DC89" s="521">
        <f t="shared" si="170"/>
        <v>162750</v>
      </c>
      <c r="DD89" s="522">
        <f t="shared" si="248"/>
        <v>5620</v>
      </c>
      <c r="DE89" s="533">
        <f t="shared" si="226"/>
        <v>107.70926165492789</v>
      </c>
      <c r="DF89" s="26"/>
      <c r="DG89" s="379"/>
      <c r="DH89" s="480"/>
      <c r="DI89" s="519">
        <f t="shared" si="227"/>
        <v>225000</v>
      </c>
      <c r="DJ89" s="520">
        <f t="shared" si="257"/>
        <v>68400</v>
      </c>
      <c r="DK89" s="529">
        <f t="shared" si="171"/>
        <v>156600</v>
      </c>
      <c r="DL89" s="743">
        <f t="shared" si="172"/>
        <v>-530</v>
      </c>
      <c r="DM89" s="744">
        <f t="shared" si="173"/>
        <v>-10.157634995927364</v>
      </c>
      <c r="DN89" s="480"/>
      <c r="DO89" s="379"/>
      <c r="DP89" s="484"/>
      <c r="DQ89" s="519">
        <f t="shared" si="228"/>
        <v>225000</v>
      </c>
      <c r="DR89" s="708">
        <f t="shared" si="174"/>
        <v>73700</v>
      </c>
      <c r="DS89" s="529">
        <f t="shared" si="175"/>
        <v>151300</v>
      </c>
      <c r="DT89" s="743">
        <f t="shared" si="176"/>
        <v>-5830</v>
      </c>
      <c r="DU89" s="744">
        <f t="shared" si="177"/>
        <v>-111.733984955201</v>
      </c>
      <c r="DV89" s="484"/>
      <c r="DW89" s="379"/>
      <c r="DX89" s="486"/>
      <c r="DY89" s="464">
        <f t="shared" si="249"/>
        <v>225000</v>
      </c>
      <c r="DZ89" s="708">
        <f t="shared" si="178"/>
        <v>66827.5</v>
      </c>
      <c r="EA89" s="529">
        <f t="shared" si="250"/>
        <v>158172.5</v>
      </c>
      <c r="EB89" s="530">
        <f t="shared" si="251"/>
        <v>1042.5</v>
      </c>
      <c r="EC89" s="533">
        <f t="shared" si="252"/>
        <v>39.959752766997269</v>
      </c>
      <c r="ED89" s="464">
        <f t="shared" si="258"/>
        <v>0</v>
      </c>
      <c r="EE89" s="524">
        <f t="shared" si="179"/>
        <v>1042.5</v>
      </c>
      <c r="EF89" s="531">
        <f t="shared" si="253"/>
        <v>39.959752766997269</v>
      </c>
      <c r="EG89" s="531">
        <f t="shared" si="254"/>
        <v>19.979876383498635</v>
      </c>
      <c r="EH89" s="486"/>
      <c r="EI89" s="379"/>
      <c r="EJ89" s="686"/>
      <c r="EK89" s="519">
        <f t="shared" si="230"/>
        <v>225000</v>
      </c>
      <c r="EL89" s="708">
        <f t="shared" si="181"/>
        <v>55650</v>
      </c>
      <c r="EM89" s="529">
        <f t="shared" si="182"/>
        <v>169350</v>
      </c>
      <c r="EN89" s="530">
        <f t="shared" si="183"/>
        <v>12220</v>
      </c>
      <c r="EO89" s="531">
        <f t="shared" si="184"/>
        <v>234.20056537779695</v>
      </c>
      <c r="EP89" s="641">
        <f t="shared" si="185"/>
        <v>0</v>
      </c>
      <c r="EQ89" s="530">
        <f t="shared" si="186"/>
        <v>12220</v>
      </c>
      <c r="ER89" s="532">
        <f t="shared" si="187"/>
        <v>234.20056537779695</v>
      </c>
      <c r="ES89" s="686"/>
      <c r="ET89" s="379"/>
      <c r="EU89" s="686"/>
      <c r="EV89" s="519">
        <f t="shared" si="231"/>
        <v>225000</v>
      </c>
      <c r="EW89" s="708">
        <f t="shared" si="188"/>
        <v>67350</v>
      </c>
      <c r="EX89" s="529">
        <f t="shared" si="189"/>
        <v>157650</v>
      </c>
      <c r="EY89" s="530">
        <f t="shared" si="190"/>
        <v>520</v>
      </c>
      <c r="EZ89" s="531">
        <f t="shared" si="191"/>
        <v>9.9659815054381671</v>
      </c>
      <c r="FA89" s="641">
        <f t="shared" si="192"/>
        <v>0</v>
      </c>
      <c r="FB89" s="530">
        <f t="shared" si="193"/>
        <v>520</v>
      </c>
      <c r="FC89" s="532">
        <f t="shared" si="194"/>
        <v>9.9659815054381671</v>
      </c>
      <c r="FD89" s="686"/>
      <c r="FE89" s="379"/>
      <c r="FF89" s="686"/>
      <c r="FG89" s="519">
        <f t="shared" si="232"/>
        <v>225000</v>
      </c>
      <c r="FH89" s="708">
        <f t="shared" si="195"/>
        <v>64050</v>
      </c>
      <c r="FI89" s="529">
        <f t="shared" si="196"/>
        <v>160950</v>
      </c>
      <c r="FJ89" s="530">
        <f t="shared" si="197"/>
        <v>3820</v>
      </c>
      <c r="FK89" s="531">
        <f t="shared" si="198"/>
        <v>73.21163336687269</v>
      </c>
      <c r="FL89" s="641">
        <f t="shared" si="199"/>
        <v>0</v>
      </c>
      <c r="FM89" s="530">
        <f t="shared" si="200"/>
        <v>3820</v>
      </c>
      <c r="FN89" s="532">
        <f t="shared" si="201"/>
        <v>73.21163336687269</v>
      </c>
      <c r="FO89" s="686"/>
      <c r="FP89" s="379"/>
      <c r="FQ89" s="686"/>
      <c r="FR89" s="519">
        <f t="shared" si="233"/>
        <v>225000</v>
      </c>
      <c r="FS89" s="708">
        <f t="shared" si="202"/>
        <v>61350</v>
      </c>
      <c r="FT89" s="529">
        <f t="shared" si="203"/>
        <v>163650</v>
      </c>
      <c r="FU89" s="530">
        <f t="shared" si="204"/>
        <v>6520</v>
      </c>
      <c r="FV89" s="531">
        <f t="shared" si="205"/>
        <v>124.95807579895549</v>
      </c>
      <c r="FW89" s="641">
        <f t="shared" si="206"/>
        <v>0</v>
      </c>
      <c r="FX89" s="530">
        <f t="shared" si="207"/>
        <v>6520</v>
      </c>
      <c r="FY89" s="532">
        <f t="shared" si="208"/>
        <v>124.95807579895549</v>
      </c>
      <c r="FZ89" s="686"/>
      <c r="GA89" s="379"/>
      <c r="GB89" s="379"/>
      <c r="GC89" s="379"/>
      <c r="GD89" s="379"/>
      <c r="GE89" s="379"/>
      <c r="GF89" s="379"/>
      <c r="GG89" s="379"/>
    </row>
    <row r="90" spans="1:189" s="1" customFormat="1" x14ac:dyDescent="0.25">
      <c r="A90" s="379"/>
      <c r="B90" s="379"/>
      <c r="C90" s="379"/>
      <c r="D90" s="379"/>
      <c r="E90" s="379"/>
      <c r="F90" s="379"/>
      <c r="G90" s="379"/>
      <c r="H90" s="379"/>
      <c r="I90" s="539"/>
      <c r="J90" s="379"/>
      <c r="K90" s="379"/>
      <c r="L90" s="379"/>
      <c r="M90" s="379"/>
      <c r="N90" s="379"/>
      <c r="O90" s="379"/>
      <c r="P90" s="379"/>
      <c r="Q90" s="379"/>
      <c r="R90" s="539"/>
      <c r="S90" s="379"/>
      <c r="T90" s="228"/>
      <c r="U90" s="450">
        <f t="shared" si="234"/>
        <v>230000</v>
      </c>
      <c r="V90" s="712">
        <f t="shared" si="235"/>
        <v>6964.3008932835655</v>
      </c>
      <c r="W90" s="697">
        <f t="shared" si="236"/>
        <v>820</v>
      </c>
      <c r="X90" s="697">
        <f t="shared" si="237"/>
        <v>5820</v>
      </c>
      <c r="Y90" s="745">
        <f t="shared" si="238"/>
        <v>-680</v>
      </c>
      <c r="Z90" s="642">
        <f t="shared" si="239"/>
        <v>-6130</v>
      </c>
      <c r="AA90" s="439">
        <f t="shared" si="240"/>
        <v>1042.5</v>
      </c>
      <c r="AB90" s="713">
        <f t="shared" si="241"/>
        <v>1042.5</v>
      </c>
      <c r="AC90" s="630">
        <f t="shared" si="145"/>
        <v>6820</v>
      </c>
      <c r="AD90" s="459">
        <f t="shared" si="146"/>
        <v>6820</v>
      </c>
      <c r="AE90" s="228"/>
      <c r="AF90" s="379"/>
      <c r="AG90" s="228"/>
      <c r="AH90" s="715">
        <f t="shared" si="147"/>
        <v>4.3477967869169465</v>
      </c>
      <c r="AI90" s="716">
        <f t="shared" si="209"/>
        <v>0.51192408540392054</v>
      </c>
      <c r="AJ90" s="716">
        <f t="shared" si="148"/>
        <v>3.6334124110375825</v>
      </c>
      <c r="AK90" s="746">
        <f t="shared" si="210"/>
        <v>-0.42452241228617804</v>
      </c>
      <c r="AL90" s="643">
        <f t="shared" si="211"/>
        <v>-3.8269446872268698</v>
      </c>
      <c r="AM90" s="457">
        <f t="shared" si="212"/>
        <v>0.65083031589461859</v>
      </c>
      <c r="AN90" s="717">
        <f t="shared" si="149"/>
        <v>0.65083031589461859</v>
      </c>
      <c r="AO90" s="633">
        <f t="shared" si="150"/>
        <v>4.2577100761643152</v>
      </c>
      <c r="AP90" s="634">
        <f t="shared" si="151"/>
        <v>4.2577100761643152</v>
      </c>
      <c r="AQ90" s="228"/>
      <c r="AR90" s="379"/>
      <c r="AS90" s="228"/>
      <c r="AT90" s="450">
        <f t="shared" si="213"/>
        <v>230000</v>
      </c>
      <c r="AU90" s="718">
        <f t="shared" si="152"/>
        <v>133.47325750148178</v>
      </c>
      <c r="AV90" s="719">
        <f t="shared" si="214"/>
        <v>15.715586220114034</v>
      </c>
      <c r="AW90" s="720">
        <f t="shared" si="215"/>
        <v>111.54233146471179</v>
      </c>
      <c r="AX90" s="747">
        <f t="shared" si="216"/>
        <v>-13.032437353265296</v>
      </c>
      <c r="AY90" s="643">
        <f t="shared" si="217"/>
        <v>-117.48358966987686</v>
      </c>
      <c r="AZ90" s="457">
        <f t="shared" si="218"/>
        <v>19.979876383498635</v>
      </c>
      <c r="BA90" s="717">
        <f t="shared" si="219"/>
        <v>19.979876383498635</v>
      </c>
      <c r="BB90" s="458">
        <f t="shared" si="153"/>
        <v>130.70768051363135</v>
      </c>
      <c r="BC90" s="459">
        <f t="shared" si="154"/>
        <v>130.70768051363135</v>
      </c>
      <c r="BD90" s="228"/>
      <c r="BE90" s="379"/>
      <c r="BF90" s="539"/>
      <c r="BG90" s="379"/>
      <c r="BH90" s="379"/>
      <c r="BI90" s="460"/>
      <c r="BJ90" s="464">
        <f t="shared" si="242"/>
        <v>230000</v>
      </c>
      <c r="BK90" s="465">
        <f t="shared" si="155"/>
        <v>69820</v>
      </c>
      <c r="BL90" s="637">
        <f t="shared" si="156"/>
        <v>160180</v>
      </c>
      <c r="BM90" s="219"/>
      <c r="BN90" s="219"/>
      <c r="BO90" s="464">
        <f t="shared" si="220"/>
        <v>230000</v>
      </c>
      <c r="BP90" s="465">
        <f t="shared" si="157"/>
        <v>70500</v>
      </c>
      <c r="BQ90" s="637">
        <f t="shared" si="221"/>
        <v>159500</v>
      </c>
      <c r="BR90" s="707">
        <f t="shared" si="158"/>
        <v>-680</v>
      </c>
      <c r="BS90" s="298"/>
      <c r="BT90" s="379"/>
      <c r="BU90" s="298"/>
      <c r="BV90" s="464">
        <f t="shared" si="243"/>
        <v>230000</v>
      </c>
      <c r="BW90" s="464">
        <f t="shared" si="244"/>
        <v>17622.42885</v>
      </c>
      <c r="BX90" s="637">
        <f t="shared" si="159"/>
        <v>177802.42885</v>
      </c>
      <c r="BY90" s="707">
        <f t="shared" si="160"/>
        <v>17622.428849999997</v>
      </c>
      <c r="BZ90" s="298"/>
      <c r="CA90" s="379"/>
      <c r="CB90" s="219"/>
      <c r="CC90" s="464">
        <f t="shared" si="131"/>
        <v>26302.132611940302</v>
      </c>
      <c r="CD90" s="464">
        <f t="shared" si="161"/>
        <v>256302.13261194029</v>
      </c>
      <c r="CE90" s="465">
        <f t="shared" si="162"/>
        <v>89157.831718656715</v>
      </c>
      <c r="CF90" s="637">
        <f t="shared" si="245"/>
        <v>167144.30089328357</v>
      </c>
      <c r="CG90" s="707">
        <f t="shared" si="163"/>
        <v>6964.3008932835655</v>
      </c>
      <c r="CH90" s="298"/>
      <c r="CI90" s="465">
        <f t="shared" si="164"/>
        <v>78900</v>
      </c>
      <c r="CJ90" s="464">
        <f t="shared" si="246"/>
        <v>151100</v>
      </c>
      <c r="CK90" s="637">
        <f t="shared" si="247"/>
        <v>17622.42885</v>
      </c>
      <c r="CL90" s="637">
        <f t="shared" si="222"/>
        <v>168722.42885</v>
      </c>
      <c r="CM90" s="707">
        <f t="shared" si="165"/>
        <v>8542.4288499999966</v>
      </c>
      <c r="CN90" s="298"/>
      <c r="CO90" s="379"/>
      <c r="CP90" s="539"/>
      <c r="CQ90" s="379"/>
      <c r="CR90" s="26"/>
      <c r="CS90" s="519">
        <f t="shared" si="223"/>
        <v>230000</v>
      </c>
      <c r="CT90" s="520">
        <f t="shared" si="259"/>
        <v>69000</v>
      </c>
      <c r="CU90" s="521">
        <f t="shared" si="166"/>
        <v>161000</v>
      </c>
      <c r="CV90" s="522">
        <f t="shared" si="167"/>
        <v>820</v>
      </c>
      <c r="CW90" s="26"/>
      <c r="CX90" s="519">
        <f t="shared" si="224"/>
        <v>230000</v>
      </c>
      <c r="CY90" s="520">
        <f t="shared" si="256"/>
        <v>80500</v>
      </c>
      <c r="CZ90" s="521">
        <f t="shared" si="168"/>
        <v>149500</v>
      </c>
      <c r="DA90" s="522">
        <f t="shared" si="169"/>
        <v>-10680</v>
      </c>
      <c r="DB90" s="521">
        <f t="shared" si="225"/>
        <v>16500</v>
      </c>
      <c r="DC90" s="521">
        <f t="shared" si="170"/>
        <v>166000</v>
      </c>
      <c r="DD90" s="522">
        <f t="shared" si="248"/>
        <v>5820</v>
      </c>
      <c r="DE90" s="533">
        <f t="shared" si="226"/>
        <v>111.54233146471179</v>
      </c>
      <c r="DF90" s="26"/>
      <c r="DG90" s="379"/>
      <c r="DH90" s="480"/>
      <c r="DI90" s="519">
        <f t="shared" si="227"/>
        <v>230000</v>
      </c>
      <c r="DJ90" s="520">
        <f t="shared" si="257"/>
        <v>70500</v>
      </c>
      <c r="DK90" s="529">
        <f t="shared" si="171"/>
        <v>159500</v>
      </c>
      <c r="DL90" s="743">
        <f t="shared" si="172"/>
        <v>-680</v>
      </c>
      <c r="DM90" s="744">
        <f t="shared" si="173"/>
        <v>-13.032437353265296</v>
      </c>
      <c r="DN90" s="480"/>
      <c r="DO90" s="379"/>
      <c r="DP90" s="484"/>
      <c r="DQ90" s="519">
        <f t="shared" si="228"/>
        <v>230000</v>
      </c>
      <c r="DR90" s="708">
        <f t="shared" si="174"/>
        <v>75950</v>
      </c>
      <c r="DS90" s="529">
        <f t="shared" si="175"/>
        <v>154050</v>
      </c>
      <c r="DT90" s="743">
        <f t="shared" si="176"/>
        <v>-6130</v>
      </c>
      <c r="DU90" s="744">
        <f t="shared" si="177"/>
        <v>-117.48358966987686</v>
      </c>
      <c r="DV90" s="484"/>
      <c r="DW90" s="379"/>
      <c r="DX90" s="486"/>
      <c r="DY90" s="464">
        <f t="shared" si="249"/>
        <v>230000</v>
      </c>
      <c r="DZ90" s="708">
        <f t="shared" si="178"/>
        <v>68777.5</v>
      </c>
      <c r="EA90" s="529">
        <f t="shared" si="250"/>
        <v>161222.5</v>
      </c>
      <c r="EB90" s="530">
        <f t="shared" si="251"/>
        <v>1042.5</v>
      </c>
      <c r="EC90" s="533">
        <f t="shared" si="252"/>
        <v>39.959752766997269</v>
      </c>
      <c r="ED90" s="464">
        <f t="shared" si="258"/>
        <v>0</v>
      </c>
      <c r="EE90" s="524">
        <f t="shared" si="179"/>
        <v>1042.5</v>
      </c>
      <c r="EF90" s="531">
        <f t="shared" si="253"/>
        <v>39.959752766997269</v>
      </c>
      <c r="EG90" s="531">
        <f t="shared" si="254"/>
        <v>19.979876383498635</v>
      </c>
      <c r="EH90" s="486"/>
      <c r="EI90" s="379"/>
      <c r="EJ90" s="686"/>
      <c r="EK90" s="519">
        <f t="shared" si="230"/>
        <v>230000</v>
      </c>
      <c r="EL90" s="708">
        <f t="shared" si="181"/>
        <v>57050</v>
      </c>
      <c r="EM90" s="529">
        <f t="shared" si="182"/>
        <v>172950</v>
      </c>
      <c r="EN90" s="530">
        <f t="shared" si="183"/>
        <v>12770</v>
      </c>
      <c r="EO90" s="531">
        <f t="shared" si="184"/>
        <v>244.74150735470269</v>
      </c>
      <c r="EP90" s="641">
        <f t="shared" si="185"/>
        <v>0</v>
      </c>
      <c r="EQ90" s="530">
        <f t="shared" si="186"/>
        <v>12770</v>
      </c>
      <c r="ER90" s="532">
        <f t="shared" si="187"/>
        <v>244.74150735470269</v>
      </c>
      <c r="ES90" s="686"/>
      <c r="ET90" s="379"/>
      <c r="EU90" s="686"/>
      <c r="EV90" s="519">
        <f t="shared" si="231"/>
        <v>230000</v>
      </c>
      <c r="EW90" s="708">
        <f t="shared" si="188"/>
        <v>69300</v>
      </c>
      <c r="EX90" s="529">
        <f t="shared" si="189"/>
        <v>160700</v>
      </c>
      <c r="EY90" s="530">
        <f t="shared" si="190"/>
        <v>520</v>
      </c>
      <c r="EZ90" s="531">
        <f t="shared" si="191"/>
        <v>9.9659815054381671</v>
      </c>
      <c r="FA90" s="641">
        <f t="shared" si="192"/>
        <v>0</v>
      </c>
      <c r="FB90" s="530">
        <f t="shared" si="193"/>
        <v>520</v>
      </c>
      <c r="FC90" s="532">
        <f t="shared" si="194"/>
        <v>9.9659815054381671</v>
      </c>
      <c r="FD90" s="686"/>
      <c r="FE90" s="379"/>
      <c r="FF90" s="686"/>
      <c r="FG90" s="519">
        <f t="shared" si="232"/>
        <v>230000</v>
      </c>
      <c r="FH90" s="708">
        <f t="shared" si="195"/>
        <v>66000</v>
      </c>
      <c r="FI90" s="529">
        <f t="shared" si="196"/>
        <v>164000</v>
      </c>
      <c r="FJ90" s="530">
        <f t="shared" si="197"/>
        <v>3820</v>
      </c>
      <c r="FK90" s="531">
        <f t="shared" si="198"/>
        <v>73.21163336687269</v>
      </c>
      <c r="FL90" s="641">
        <f t="shared" si="199"/>
        <v>0</v>
      </c>
      <c r="FM90" s="530">
        <f t="shared" si="200"/>
        <v>3820</v>
      </c>
      <c r="FN90" s="532">
        <f t="shared" si="201"/>
        <v>73.21163336687269</v>
      </c>
      <c r="FO90" s="686"/>
      <c r="FP90" s="379"/>
      <c r="FQ90" s="686"/>
      <c r="FR90" s="519">
        <f t="shared" si="233"/>
        <v>230000</v>
      </c>
      <c r="FS90" s="708">
        <f t="shared" si="202"/>
        <v>63000</v>
      </c>
      <c r="FT90" s="529">
        <f t="shared" si="203"/>
        <v>167000</v>
      </c>
      <c r="FU90" s="530">
        <f t="shared" si="204"/>
        <v>6820</v>
      </c>
      <c r="FV90" s="531">
        <f t="shared" si="205"/>
        <v>130.70768051363135</v>
      </c>
      <c r="FW90" s="641">
        <f t="shared" si="206"/>
        <v>0</v>
      </c>
      <c r="FX90" s="530">
        <f t="shared" si="207"/>
        <v>6820</v>
      </c>
      <c r="FY90" s="532">
        <f t="shared" si="208"/>
        <v>130.70768051363135</v>
      </c>
      <c r="FZ90" s="686"/>
      <c r="GA90" s="379"/>
      <c r="GB90" s="379"/>
      <c r="GC90" s="379"/>
      <c r="GD90" s="379"/>
      <c r="GE90" s="379"/>
      <c r="GF90" s="379"/>
      <c r="GG90" s="379"/>
    </row>
    <row r="91" spans="1:189" s="1" customFormat="1" x14ac:dyDescent="0.25">
      <c r="A91" s="379"/>
      <c r="B91" s="379"/>
      <c r="C91" s="379"/>
      <c r="D91" s="379"/>
      <c r="E91" s="379"/>
      <c r="F91" s="379"/>
      <c r="G91" s="379"/>
      <c r="H91" s="379"/>
      <c r="I91" s="539"/>
      <c r="J91" s="379"/>
      <c r="K91" s="379"/>
      <c r="L91" s="379"/>
      <c r="M91" s="379"/>
      <c r="N91" s="379"/>
      <c r="O91" s="379"/>
      <c r="P91" s="379"/>
      <c r="Q91" s="379"/>
      <c r="R91" s="539"/>
      <c r="S91" s="379"/>
      <c r="T91" s="228"/>
      <c r="U91" s="450">
        <f t="shared" si="234"/>
        <v>235000</v>
      </c>
      <c r="V91" s="712">
        <f t="shared" si="235"/>
        <v>6964.3008932835655</v>
      </c>
      <c r="W91" s="697">
        <f t="shared" si="236"/>
        <v>670</v>
      </c>
      <c r="X91" s="697">
        <f t="shared" si="237"/>
        <v>6020</v>
      </c>
      <c r="Y91" s="745">
        <f t="shared" si="238"/>
        <v>-830</v>
      </c>
      <c r="Z91" s="642">
        <f t="shared" si="239"/>
        <v>-6430</v>
      </c>
      <c r="AA91" s="439">
        <f t="shared" si="240"/>
        <v>1042.5</v>
      </c>
      <c r="AB91" s="713">
        <f t="shared" si="241"/>
        <v>1042.5</v>
      </c>
      <c r="AC91" s="630">
        <f t="shared" si="145"/>
        <v>7120</v>
      </c>
      <c r="AD91" s="459">
        <f t="shared" si="146"/>
        <v>7120</v>
      </c>
      <c r="AE91" s="228"/>
      <c r="AF91" s="379"/>
      <c r="AG91" s="228"/>
      <c r="AH91" s="715">
        <f t="shared" si="147"/>
        <v>4.2665569400744747</v>
      </c>
      <c r="AI91" s="716">
        <f t="shared" si="209"/>
        <v>0.41046376278870306</v>
      </c>
      <c r="AJ91" s="716">
        <f t="shared" si="148"/>
        <v>3.6880475402805857</v>
      </c>
      <c r="AK91" s="746">
        <f t="shared" si="210"/>
        <v>-0.50848495987257247</v>
      </c>
      <c r="AL91" s="643">
        <f t="shared" si="211"/>
        <v>-3.9392268578080012</v>
      </c>
      <c r="AM91" s="457">
        <f t="shared" si="212"/>
        <v>0.63866936224958648</v>
      </c>
      <c r="AN91" s="717">
        <f t="shared" si="149"/>
        <v>0.63866936224958648</v>
      </c>
      <c r="AO91" s="633">
        <f t="shared" si="150"/>
        <v>4.3619432702321879</v>
      </c>
      <c r="AP91" s="634">
        <f t="shared" si="151"/>
        <v>4.3619432702321879</v>
      </c>
      <c r="AQ91" s="228"/>
      <c r="AR91" s="379"/>
      <c r="AS91" s="228"/>
      <c r="AT91" s="450">
        <f t="shared" si="213"/>
        <v>235000</v>
      </c>
      <c r="AU91" s="718">
        <f t="shared" si="152"/>
        <v>133.47325750148178</v>
      </c>
      <c r="AV91" s="719">
        <f t="shared" si="214"/>
        <v>12.840783862776101</v>
      </c>
      <c r="AW91" s="720">
        <f t="shared" si="215"/>
        <v>115.37540127449572</v>
      </c>
      <c r="AX91" s="747">
        <f t="shared" si="216"/>
        <v>-15.907239710603228</v>
      </c>
      <c r="AY91" s="643">
        <f t="shared" si="217"/>
        <v>-123.23319438455273</v>
      </c>
      <c r="AZ91" s="457">
        <f t="shared" si="218"/>
        <v>19.979876383498635</v>
      </c>
      <c r="BA91" s="717">
        <f t="shared" si="219"/>
        <v>19.979876383498635</v>
      </c>
      <c r="BB91" s="458">
        <f t="shared" si="153"/>
        <v>136.45728522830723</v>
      </c>
      <c r="BC91" s="459">
        <f t="shared" si="154"/>
        <v>136.45728522830723</v>
      </c>
      <c r="BD91" s="228"/>
      <c r="BE91" s="379"/>
      <c r="BF91" s="539"/>
      <c r="BG91" s="379"/>
      <c r="BH91" s="379"/>
      <c r="BI91" s="460"/>
      <c r="BJ91" s="464">
        <f t="shared" si="242"/>
        <v>235000</v>
      </c>
      <c r="BK91" s="465">
        <f t="shared" si="155"/>
        <v>71770</v>
      </c>
      <c r="BL91" s="637">
        <f t="shared" si="156"/>
        <v>163230</v>
      </c>
      <c r="BM91" s="219"/>
      <c r="BN91" s="219"/>
      <c r="BO91" s="464">
        <f t="shared" si="220"/>
        <v>235000</v>
      </c>
      <c r="BP91" s="465">
        <f t="shared" si="157"/>
        <v>72600</v>
      </c>
      <c r="BQ91" s="637">
        <f t="shared" si="221"/>
        <v>162400</v>
      </c>
      <c r="BR91" s="707">
        <f t="shared" si="158"/>
        <v>-830</v>
      </c>
      <c r="BS91" s="298"/>
      <c r="BT91" s="379"/>
      <c r="BU91" s="298"/>
      <c r="BV91" s="464">
        <f t="shared" si="243"/>
        <v>235000</v>
      </c>
      <c r="BW91" s="464">
        <f t="shared" si="244"/>
        <v>17622.42885</v>
      </c>
      <c r="BX91" s="637">
        <f t="shared" si="159"/>
        <v>180852.42885</v>
      </c>
      <c r="BY91" s="707">
        <f t="shared" si="160"/>
        <v>17622.428849999997</v>
      </c>
      <c r="BZ91" s="298"/>
      <c r="CA91" s="379"/>
      <c r="CB91" s="219"/>
      <c r="CC91" s="464">
        <f t="shared" si="131"/>
        <v>26302.132611940302</v>
      </c>
      <c r="CD91" s="464">
        <f t="shared" si="161"/>
        <v>261302.13261194029</v>
      </c>
      <c r="CE91" s="465">
        <f t="shared" si="162"/>
        <v>91107.831718656715</v>
      </c>
      <c r="CF91" s="637">
        <f t="shared" si="245"/>
        <v>170194.30089328357</v>
      </c>
      <c r="CG91" s="707">
        <f t="shared" si="163"/>
        <v>6964.3008932835655</v>
      </c>
      <c r="CH91" s="298"/>
      <c r="CI91" s="465">
        <f t="shared" si="164"/>
        <v>80850</v>
      </c>
      <c r="CJ91" s="464">
        <f t="shared" si="246"/>
        <v>154150</v>
      </c>
      <c r="CK91" s="637">
        <f t="shared" si="247"/>
        <v>17622.42885</v>
      </c>
      <c r="CL91" s="637">
        <f t="shared" si="222"/>
        <v>171772.42885</v>
      </c>
      <c r="CM91" s="707">
        <f t="shared" si="165"/>
        <v>8542.4288499999966</v>
      </c>
      <c r="CN91" s="298"/>
      <c r="CO91" s="379"/>
      <c r="CP91" s="539"/>
      <c r="CQ91" s="379"/>
      <c r="CR91" s="26"/>
      <c r="CS91" s="519">
        <f t="shared" si="223"/>
        <v>235000</v>
      </c>
      <c r="CT91" s="520">
        <f t="shared" si="259"/>
        <v>71100</v>
      </c>
      <c r="CU91" s="521">
        <f t="shared" si="166"/>
        <v>163900</v>
      </c>
      <c r="CV91" s="522">
        <f t="shared" si="167"/>
        <v>670</v>
      </c>
      <c r="CW91" s="26"/>
      <c r="CX91" s="519">
        <f t="shared" si="224"/>
        <v>235000</v>
      </c>
      <c r="CY91" s="520">
        <f t="shared" si="256"/>
        <v>82250</v>
      </c>
      <c r="CZ91" s="521">
        <f t="shared" si="168"/>
        <v>152750</v>
      </c>
      <c r="DA91" s="522">
        <f t="shared" si="169"/>
        <v>-10480</v>
      </c>
      <c r="DB91" s="521">
        <f t="shared" si="225"/>
        <v>16500</v>
      </c>
      <c r="DC91" s="521">
        <f t="shared" si="170"/>
        <v>169250</v>
      </c>
      <c r="DD91" s="522">
        <f t="shared" si="248"/>
        <v>6020</v>
      </c>
      <c r="DE91" s="533">
        <f t="shared" si="226"/>
        <v>115.37540127449572</v>
      </c>
      <c r="DF91" s="26"/>
      <c r="DG91" s="379"/>
      <c r="DH91" s="480"/>
      <c r="DI91" s="519">
        <f t="shared" si="227"/>
        <v>235000</v>
      </c>
      <c r="DJ91" s="520">
        <f t="shared" si="257"/>
        <v>72600</v>
      </c>
      <c r="DK91" s="529">
        <f t="shared" si="171"/>
        <v>162400</v>
      </c>
      <c r="DL91" s="743">
        <f t="shared" si="172"/>
        <v>-830</v>
      </c>
      <c r="DM91" s="744">
        <f t="shared" si="173"/>
        <v>-15.907239710603228</v>
      </c>
      <c r="DN91" s="480"/>
      <c r="DO91" s="379"/>
      <c r="DP91" s="484"/>
      <c r="DQ91" s="519">
        <f t="shared" si="228"/>
        <v>235000</v>
      </c>
      <c r="DR91" s="708">
        <f t="shared" si="174"/>
        <v>78200</v>
      </c>
      <c r="DS91" s="529">
        <f t="shared" si="175"/>
        <v>156800</v>
      </c>
      <c r="DT91" s="743">
        <f t="shared" si="176"/>
        <v>-6430</v>
      </c>
      <c r="DU91" s="744">
        <f t="shared" si="177"/>
        <v>-123.23319438455273</v>
      </c>
      <c r="DV91" s="484"/>
      <c r="DW91" s="379"/>
      <c r="DX91" s="486"/>
      <c r="DY91" s="464">
        <f t="shared" si="249"/>
        <v>235000</v>
      </c>
      <c r="DZ91" s="708">
        <f t="shared" si="178"/>
        <v>70727.5</v>
      </c>
      <c r="EA91" s="529">
        <f t="shared" si="250"/>
        <v>164272.5</v>
      </c>
      <c r="EB91" s="530">
        <f t="shared" si="251"/>
        <v>1042.5</v>
      </c>
      <c r="EC91" s="533">
        <f t="shared" si="252"/>
        <v>39.959752766997269</v>
      </c>
      <c r="ED91" s="464">
        <f t="shared" si="258"/>
        <v>0</v>
      </c>
      <c r="EE91" s="524">
        <f t="shared" si="179"/>
        <v>1042.5</v>
      </c>
      <c r="EF91" s="531">
        <f t="shared" si="253"/>
        <v>39.959752766997269</v>
      </c>
      <c r="EG91" s="531">
        <f t="shared" si="254"/>
        <v>19.979876383498635</v>
      </c>
      <c r="EH91" s="486"/>
      <c r="EI91" s="379"/>
      <c r="EJ91" s="686"/>
      <c r="EK91" s="519">
        <f t="shared" si="230"/>
        <v>235000</v>
      </c>
      <c r="EL91" s="708">
        <f t="shared" si="181"/>
        <v>58450</v>
      </c>
      <c r="EM91" s="529">
        <f t="shared" si="182"/>
        <v>176550</v>
      </c>
      <c r="EN91" s="530">
        <f t="shared" si="183"/>
        <v>13320</v>
      </c>
      <c r="EO91" s="531">
        <f t="shared" si="184"/>
        <v>255.28244933160846</v>
      </c>
      <c r="EP91" s="641">
        <f t="shared" si="185"/>
        <v>0</v>
      </c>
      <c r="EQ91" s="530">
        <f t="shared" si="186"/>
        <v>13320</v>
      </c>
      <c r="ER91" s="532">
        <f t="shared" si="187"/>
        <v>255.28244933160846</v>
      </c>
      <c r="ES91" s="686"/>
      <c r="ET91" s="379"/>
      <c r="EU91" s="686"/>
      <c r="EV91" s="519">
        <f t="shared" si="231"/>
        <v>235000</v>
      </c>
      <c r="EW91" s="708">
        <f t="shared" si="188"/>
        <v>71250</v>
      </c>
      <c r="EX91" s="529">
        <f t="shared" si="189"/>
        <v>163750</v>
      </c>
      <c r="EY91" s="530">
        <f t="shared" si="190"/>
        <v>520</v>
      </c>
      <c r="EZ91" s="531">
        <f t="shared" si="191"/>
        <v>9.9659815054381671</v>
      </c>
      <c r="FA91" s="641">
        <f t="shared" si="192"/>
        <v>0</v>
      </c>
      <c r="FB91" s="530">
        <f t="shared" si="193"/>
        <v>520</v>
      </c>
      <c r="FC91" s="532">
        <f t="shared" si="194"/>
        <v>9.9659815054381671</v>
      </c>
      <c r="FD91" s="686"/>
      <c r="FE91" s="379"/>
      <c r="FF91" s="686"/>
      <c r="FG91" s="519">
        <f t="shared" si="232"/>
        <v>235000</v>
      </c>
      <c r="FH91" s="708">
        <f t="shared" si="195"/>
        <v>67950</v>
      </c>
      <c r="FI91" s="529">
        <f t="shared" si="196"/>
        <v>167050</v>
      </c>
      <c r="FJ91" s="530">
        <f t="shared" si="197"/>
        <v>3820</v>
      </c>
      <c r="FK91" s="531">
        <f t="shared" si="198"/>
        <v>73.21163336687269</v>
      </c>
      <c r="FL91" s="641">
        <f t="shared" si="199"/>
        <v>0</v>
      </c>
      <c r="FM91" s="530">
        <f t="shared" si="200"/>
        <v>3820</v>
      </c>
      <c r="FN91" s="532">
        <f t="shared" si="201"/>
        <v>73.21163336687269</v>
      </c>
      <c r="FO91" s="686"/>
      <c r="FP91" s="379"/>
      <c r="FQ91" s="686"/>
      <c r="FR91" s="519">
        <f t="shared" si="233"/>
        <v>235000</v>
      </c>
      <c r="FS91" s="708">
        <f t="shared" si="202"/>
        <v>64650</v>
      </c>
      <c r="FT91" s="529">
        <f t="shared" si="203"/>
        <v>170350</v>
      </c>
      <c r="FU91" s="530">
        <f t="shared" si="204"/>
        <v>7120</v>
      </c>
      <c r="FV91" s="531">
        <f t="shared" si="205"/>
        <v>136.45728522830723</v>
      </c>
      <c r="FW91" s="641">
        <f t="shared" si="206"/>
        <v>0</v>
      </c>
      <c r="FX91" s="530">
        <f t="shared" si="207"/>
        <v>7120</v>
      </c>
      <c r="FY91" s="532">
        <f t="shared" si="208"/>
        <v>136.45728522830723</v>
      </c>
      <c r="FZ91" s="686"/>
      <c r="GA91" s="379"/>
      <c r="GB91" s="379"/>
      <c r="GC91" s="379"/>
      <c r="GD91" s="379"/>
      <c r="GE91" s="379"/>
      <c r="GF91" s="379"/>
      <c r="GG91" s="379"/>
    </row>
    <row r="92" spans="1:189" s="1" customFormat="1" x14ac:dyDescent="0.25">
      <c r="A92" s="379"/>
      <c r="B92" s="379"/>
      <c r="C92" s="379"/>
      <c r="D92" s="379"/>
      <c r="E92" s="379"/>
      <c r="F92" s="379"/>
      <c r="G92" s="379"/>
      <c r="H92" s="379"/>
      <c r="I92" s="539"/>
      <c r="J92" s="379"/>
      <c r="K92" s="379"/>
      <c r="L92" s="379"/>
      <c r="M92" s="379"/>
      <c r="N92" s="379"/>
      <c r="O92" s="379"/>
      <c r="P92" s="379"/>
      <c r="Q92" s="379"/>
      <c r="R92" s="539"/>
      <c r="S92" s="379"/>
      <c r="T92" s="228"/>
      <c r="U92" s="450">
        <f t="shared" si="234"/>
        <v>240000</v>
      </c>
      <c r="V92" s="712">
        <f t="shared" si="235"/>
        <v>6964.3008932835946</v>
      </c>
      <c r="W92" s="697">
        <f t="shared" si="236"/>
        <v>520</v>
      </c>
      <c r="X92" s="697">
        <f t="shared" si="237"/>
        <v>6220</v>
      </c>
      <c r="Y92" s="745">
        <f t="shared" si="238"/>
        <v>-980</v>
      </c>
      <c r="Z92" s="642">
        <f t="shared" si="239"/>
        <v>-6730</v>
      </c>
      <c r="AA92" s="439">
        <f t="shared" si="240"/>
        <v>1042.5</v>
      </c>
      <c r="AB92" s="713">
        <f t="shared" si="241"/>
        <v>1042.5</v>
      </c>
      <c r="AC92" s="630">
        <f t="shared" si="145"/>
        <v>7420</v>
      </c>
      <c r="AD92" s="459">
        <f t="shared" si="146"/>
        <v>7420</v>
      </c>
      <c r="AE92" s="228"/>
      <c r="AF92" s="379"/>
      <c r="AG92" s="228"/>
      <c r="AH92" s="715">
        <f t="shared" si="147"/>
        <v>4.1882973859054573</v>
      </c>
      <c r="AI92" s="716">
        <f t="shared" si="209"/>
        <v>0.31272552321385616</v>
      </c>
      <c r="AJ92" s="716">
        <f t="shared" si="148"/>
        <v>3.7406783738272793</v>
      </c>
      <c r="AK92" s="746">
        <f t="shared" si="210"/>
        <v>-0.5893673322107289</v>
      </c>
      <c r="AL92" s="643">
        <f t="shared" si="211"/>
        <v>-4.0473899446716386</v>
      </c>
      <c r="AM92" s="457">
        <f t="shared" si="212"/>
        <v>0.62695453452008665</v>
      </c>
      <c r="AN92" s="717">
        <f t="shared" si="149"/>
        <v>0.62695453452008665</v>
      </c>
      <c r="AO92" s="633">
        <f t="shared" si="150"/>
        <v>4.4623526581669477</v>
      </c>
      <c r="AP92" s="634">
        <f t="shared" si="151"/>
        <v>4.4623526581669477</v>
      </c>
      <c r="AQ92" s="228"/>
      <c r="AR92" s="379"/>
      <c r="AS92" s="228"/>
      <c r="AT92" s="450">
        <f t="shared" si="213"/>
        <v>240000</v>
      </c>
      <c r="AU92" s="718">
        <f t="shared" si="152"/>
        <v>133.47325750148232</v>
      </c>
      <c r="AV92" s="719">
        <f t="shared" si="214"/>
        <v>9.9659815054381671</v>
      </c>
      <c r="AW92" s="720">
        <f t="shared" si="215"/>
        <v>119.20847108427962</v>
      </c>
      <c r="AX92" s="747">
        <f t="shared" si="216"/>
        <v>-18.782042067941163</v>
      </c>
      <c r="AY92" s="643">
        <f t="shared" si="217"/>
        <v>-128.9827990992286</v>
      </c>
      <c r="AZ92" s="457">
        <f t="shared" si="218"/>
        <v>19.979876383498635</v>
      </c>
      <c r="BA92" s="717">
        <f t="shared" si="219"/>
        <v>19.979876383498635</v>
      </c>
      <c r="BB92" s="458">
        <f t="shared" si="153"/>
        <v>142.20688994298308</v>
      </c>
      <c r="BC92" s="459">
        <f t="shared" si="154"/>
        <v>142.20688994298308</v>
      </c>
      <c r="BD92" s="228"/>
      <c r="BE92" s="379"/>
      <c r="BF92" s="539"/>
      <c r="BG92" s="379"/>
      <c r="BH92" s="379"/>
      <c r="BI92" s="460"/>
      <c r="BJ92" s="464">
        <f t="shared" si="242"/>
        <v>240000</v>
      </c>
      <c r="BK92" s="465">
        <f t="shared" si="155"/>
        <v>73720</v>
      </c>
      <c r="BL92" s="637">
        <f t="shared" si="156"/>
        <v>166280</v>
      </c>
      <c r="BM92" s="219"/>
      <c r="BN92" s="219"/>
      <c r="BO92" s="464">
        <f t="shared" si="220"/>
        <v>240000</v>
      </c>
      <c r="BP92" s="465">
        <f t="shared" si="157"/>
        <v>74700</v>
      </c>
      <c r="BQ92" s="637">
        <f t="shared" si="221"/>
        <v>165300</v>
      </c>
      <c r="BR92" s="707">
        <f t="shared" si="158"/>
        <v>-980</v>
      </c>
      <c r="BS92" s="298"/>
      <c r="BT92" s="379"/>
      <c r="BU92" s="298"/>
      <c r="BV92" s="464">
        <f t="shared" si="243"/>
        <v>240000</v>
      </c>
      <c r="BW92" s="464">
        <f t="shared" si="244"/>
        <v>17622.42885</v>
      </c>
      <c r="BX92" s="637">
        <f t="shared" si="159"/>
        <v>183902.42885</v>
      </c>
      <c r="BY92" s="707">
        <f t="shared" si="160"/>
        <v>17622.428849999997</v>
      </c>
      <c r="BZ92" s="298"/>
      <c r="CA92" s="379"/>
      <c r="CB92" s="219"/>
      <c r="CC92" s="464">
        <f t="shared" si="131"/>
        <v>26302.132611940302</v>
      </c>
      <c r="CD92" s="464">
        <f t="shared" si="161"/>
        <v>266302.13261194032</v>
      </c>
      <c r="CE92" s="465">
        <f t="shared" si="162"/>
        <v>93057.831718656729</v>
      </c>
      <c r="CF92" s="637">
        <f t="shared" si="245"/>
        <v>173244.30089328359</v>
      </c>
      <c r="CG92" s="707">
        <f t="shared" si="163"/>
        <v>6964.3008932835946</v>
      </c>
      <c r="CH92" s="298"/>
      <c r="CI92" s="465">
        <f t="shared" si="164"/>
        <v>82800</v>
      </c>
      <c r="CJ92" s="464">
        <f t="shared" si="246"/>
        <v>157200</v>
      </c>
      <c r="CK92" s="637">
        <f t="shared" si="247"/>
        <v>17622.42885</v>
      </c>
      <c r="CL92" s="637">
        <f t="shared" si="222"/>
        <v>174822.42885</v>
      </c>
      <c r="CM92" s="707">
        <f t="shared" si="165"/>
        <v>8542.4288499999966</v>
      </c>
      <c r="CN92" s="298"/>
      <c r="CO92" s="379"/>
      <c r="CP92" s="539"/>
      <c r="CQ92" s="379"/>
      <c r="CR92" s="26"/>
      <c r="CS92" s="519">
        <f t="shared" si="223"/>
        <v>240000</v>
      </c>
      <c r="CT92" s="520">
        <f t="shared" si="259"/>
        <v>73200</v>
      </c>
      <c r="CU92" s="521">
        <f t="shared" si="166"/>
        <v>166800</v>
      </c>
      <c r="CV92" s="522">
        <f t="shared" si="167"/>
        <v>520</v>
      </c>
      <c r="CW92" s="26"/>
      <c r="CX92" s="519">
        <f t="shared" si="224"/>
        <v>240000</v>
      </c>
      <c r="CY92" s="520">
        <f t="shared" si="256"/>
        <v>84000</v>
      </c>
      <c r="CZ92" s="521">
        <f t="shared" si="168"/>
        <v>156000</v>
      </c>
      <c r="DA92" s="522">
        <f t="shared" si="169"/>
        <v>-10280</v>
      </c>
      <c r="DB92" s="521">
        <f t="shared" si="225"/>
        <v>16500</v>
      </c>
      <c r="DC92" s="521">
        <f t="shared" si="170"/>
        <v>172500</v>
      </c>
      <c r="DD92" s="522">
        <f t="shared" si="248"/>
        <v>6220</v>
      </c>
      <c r="DE92" s="533">
        <f t="shared" si="226"/>
        <v>119.20847108427962</v>
      </c>
      <c r="DF92" s="26"/>
      <c r="DG92" s="379"/>
      <c r="DH92" s="480"/>
      <c r="DI92" s="519">
        <f t="shared" si="227"/>
        <v>240000</v>
      </c>
      <c r="DJ92" s="520">
        <f t="shared" si="257"/>
        <v>74700</v>
      </c>
      <c r="DK92" s="529">
        <f t="shared" si="171"/>
        <v>165300</v>
      </c>
      <c r="DL92" s="743">
        <f t="shared" si="172"/>
        <v>-980</v>
      </c>
      <c r="DM92" s="744">
        <f t="shared" si="173"/>
        <v>-18.782042067941163</v>
      </c>
      <c r="DN92" s="480"/>
      <c r="DO92" s="379"/>
      <c r="DP92" s="484"/>
      <c r="DQ92" s="519">
        <f t="shared" si="228"/>
        <v>240000</v>
      </c>
      <c r="DR92" s="708">
        <f t="shared" si="174"/>
        <v>80450</v>
      </c>
      <c r="DS92" s="529">
        <f t="shared" si="175"/>
        <v>159550</v>
      </c>
      <c r="DT92" s="743">
        <f t="shared" si="176"/>
        <v>-6730</v>
      </c>
      <c r="DU92" s="744">
        <f t="shared" si="177"/>
        <v>-128.9827990992286</v>
      </c>
      <c r="DV92" s="484"/>
      <c r="DW92" s="379"/>
      <c r="DX92" s="486"/>
      <c r="DY92" s="464">
        <f t="shared" si="249"/>
        <v>240000</v>
      </c>
      <c r="DZ92" s="708">
        <f t="shared" si="178"/>
        <v>72677.5</v>
      </c>
      <c r="EA92" s="529">
        <f t="shared" si="250"/>
        <v>167322.5</v>
      </c>
      <c r="EB92" s="530">
        <f t="shared" si="251"/>
        <v>1042.5</v>
      </c>
      <c r="EC92" s="533">
        <f t="shared" si="252"/>
        <v>39.959752766997269</v>
      </c>
      <c r="ED92" s="464">
        <f t="shared" si="258"/>
        <v>0</v>
      </c>
      <c r="EE92" s="524">
        <f t="shared" si="179"/>
        <v>1042.5</v>
      </c>
      <c r="EF92" s="531">
        <f t="shared" si="253"/>
        <v>39.959752766997269</v>
      </c>
      <c r="EG92" s="531">
        <f t="shared" si="254"/>
        <v>19.979876383498635</v>
      </c>
      <c r="EH92" s="486"/>
      <c r="EI92" s="379"/>
      <c r="EJ92" s="686"/>
      <c r="EK92" s="519">
        <f t="shared" si="230"/>
        <v>240000</v>
      </c>
      <c r="EL92" s="708">
        <f t="shared" si="181"/>
        <v>59850</v>
      </c>
      <c r="EM92" s="529">
        <f t="shared" si="182"/>
        <v>180150</v>
      </c>
      <c r="EN92" s="530">
        <f t="shared" si="183"/>
        <v>13870</v>
      </c>
      <c r="EO92" s="531">
        <f t="shared" si="184"/>
        <v>265.8233913085142</v>
      </c>
      <c r="EP92" s="641">
        <f t="shared" si="185"/>
        <v>0</v>
      </c>
      <c r="EQ92" s="530">
        <f t="shared" si="186"/>
        <v>13870</v>
      </c>
      <c r="ER92" s="532">
        <f t="shared" si="187"/>
        <v>265.8233913085142</v>
      </c>
      <c r="ES92" s="686"/>
      <c r="ET92" s="379"/>
      <c r="EU92" s="686"/>
      <c r="EV92" s="519">
        <f t="shared" si="231"/>
        <v>240000</v>
      </c>
      <c r="EW92" s="708">
        <f t="shared" si="188"/>
        <v>73200</v>
      </c>
      <c r="EX92" s="529">
        <f t="shared" si="189"/>
        <v>166800</v>
      </c>
      <c r="EY92" s="530">
        <f t="shared" si="190"/>
        <v>520</v>
      </c>
      <c r="EZ92" s="531">
        <f t="shared" si="191"/>
        <v>9.9659815054381671</v>
      </c>
      <c r="FA92" s="641">
        <f t="shared" si="192"/>
        <v>0</v>
      </c>
      <c r="FB92" s="530">
        <f t="shared" si="193"/>
        <v>520</v>
      </c>
      <c r="FC92" s="532">
        <f t="shared" si="194"/>
        <v>9.9659815054381671</v>
      </c>
      <c r="FD92" s="686"/>
      <c r="FE92" s="379"/>
      <c r="FF92" s="686"/>
      <c r="FG92" s="519">
        <f t="shared" si="232"/>
        <v>240000</v>
      </c>
      <c r="FH92" s="708">
        <f t="shared" si="195"/>
        <v>69900</v>
      </c>
      <c r="FI92" s="529">
        <f t="shared" si="196"/>
        <v>170100</v>
      </c>
      <c r="FJ92" s="530">
        <f t="shared" si="197"/>
        <v>3820</v>
      </c>
      <c r="FK92" s="531">
        <f t="shared" si="198"/>
        <v>73.21163336687269</v>
      </c>
      <c r="FL92" s="641">
        <f t="shared" si="199"/>
        <v>0</v>
      </c>
      <c r="FM92" s="530">
        <f t="shared" si="200"/>
        <v>3820</v>
      </c>
      <c r="FN92" s="532">
        <f t="shared" si="201"/>
        <v>73.21163336687269</v>
      </c>
      <c r="FO92" s="686"/>
      <c r="FP92" s="379"/>
      <c r="FQ92" s="686"/>
      <c r="FR92" s="519">
        <f t="shared" si="233"/>
        <v>240000</v>
      </c>
      <c r="FS92" s="708">
        <f t="shared" si="202"/>
        <v>66300</v>
      </c>
      <c r="FT92" s="529">
        <f t="shared" si="203"/>
        <v>173700</v>
      </c>
      <c r="FU92" s="530">
        <f t="shared" si="204"/>
        <v>7420</v>
      </c>
      <c r="FV92" s="531">
        <f t="shared" si="205"/>
        <v>142.20688994298308</v>
      </c>
      <c r="FW92" s="641">
        <f t="shared" si="206"/>
        <v>0</v>
      </c>
      <c r="FX92" s="530">
        <f t="shared" si="207"/>
        <v>7420</v>
      </c>
      <c r="FY92" s="532">
        <f t="shared" si="208"/>
        <v>142.20688994298308</v>
      </c>
      <c r="FZ92" s="686"/>
      <c r="GA92" s="379"/>
      <c r="GB92" s="379"/>
      <c r="GC92" s="379"/>
      <c r="GD92" s="379"/>
      <c r="GE92" s="379"/>
      <c r="GF92" s="379"/>
      <c r="GG92" s="379"/>
    </row>
    <row r="93" spans="1:189" s="1" customFormat="1" x14ac:dyDescent="0.25">
      <c r="A93" s="379"/>
      <c r="B93" s="379"/>
      <c r="C93" s="379"/>
      <c r="D93" s="379"/>
      <c r="E93" s="379"/>
      <c r="F93" s="379"/>
      <c r="G93" s="379"/>
      <c r="H93" s="379"/>
      <c r="I93" s="539"/>
      <c r="J93" s="379"/>
      <c r="K93" s="379"/>
      <c r="L93" s="379"/>
      <c r="M93" s="379"/>
      <c r="N93" s="379"/>
      <c r="O93" s="379"/>
      <c r="P93" s="379"/>
      <c r="Q93" s="379"/>
      <c r="R93" s="539"/>
      <c r="S93" s="379"/>
      <c r="T93" s="228"/>
      <c r="U93" s="450">
        <f t="shared" si="234"/>
        <v>245000</v>
      </c>
      <c r="V93" s="712">
        <f t="shared" si="235"/>
        <v>6964.3008932835946</v>
      </c>
      <c r="W93" s="697">
        <f t="shared" si="236"/>
        <v>370</v>
      </c>
      <c r="X93" s="697">
        <f t="shared" si="237"/>
        <v>6420</v>
      </c>
      <c r="Y93" s="745">
        <f t="shared" si="238"/>
        <v>-1130</v>
      </c>
      <c r="Z93" s="642">
        <f t="shared" si="239"/>
        <v>-7030</v>
      </c>
      <c r="AA93" s="439">
        <f t="shared" si="240"/>
        <v>1042.5</v>
      </c>
      <c r="AB93" s="713">
        <f t="shared" si="241"/>
        <v>1042.5</v>
      </c>
      <c r="AC93" s="630">
        <f t="shared" si="145"/>
        <v>7720</v>
      </c>
      <c r="AD93" s="459">
        <f t="shared" si="146"/>
        <v>7720</v>
      </c>
      <c r="AE93" s="228"/>
      <c r="AF93" s="379"/>
      <c r="AG93" s="228"/>
      <c r="AH93" s="715">
        <f t="shared" si="147"/>
        <v>4.1128570798344031</v>
      </c>
      <c r="AI93" s="716">
        <f t="shared" si="209"/>
        <v>0.21850823835114863</v>
      </c>
      <c r="AJ93" s="716">
        <f t="shared" si="148"/>
        <v>3.7914132167956063</v>
      </c>
      <c r="AK93" s="746">
        <f t="shared" si="210"/>
        <v>-0.667335971180535</v>
      </c>
      <c r="AL93" s="643">
        <f t="shared" si="211"/>
        <v>-4.1516565286718246</v>
      </c>
      <c r="AM93" s="457">
        <f t="shared" si="212"/>
        <v>0.61566172562452015</v>
      </c>
      <c r="AN93" s="717">
        <f t="shared" si="149"/>
        <v>0.61566172562452015</v>
      </c>
      <c r="AO93" s="633">
        <f t="shared" si="150"/>
        <v>4.5591448650563988</v>
      </c>
      <c r="AP93" s="634">
        <f t="shared" si="151"/>
        <v>4.5591448650563988</v>
      </c>
      <c r="AQ93" s="228"/>
      <c r="AR93" s="379"/>
      <c r="AS93" s="228"/>
      <c r="AT93" s="450">
        <f t="shared" si="213"/>
        <v>245000</v>
      </c>
      <c r="AU93" s="718">
        <f t="shared" si="152"/>
        <v>133.47325750148232</v>
      </c>
      <c r="AV93" s="719">
        <f t="shared" si="214"/>
        <v>7.0911791481002346</v>
      </c>
      <c r="AW93" s="720">
        <f t="shared" si="215"/>
        <v>123.04154089406353</v>
      </c>
      <c r="AX93" s="747">
        <f t="shared" si="216"/>
        <v>-21.656844425279093</v>
      </c>
      <c r="AY93" s="643">
        <f t="shared" si="217"/>
        <v>-134.73240381390445</v>
      </c>
      <c r="AZ93" s="457">
        <f t="shared" si="218"/>
        <v>19.979876383498635</v>
      </c>
      <c r="BA93" s="717">
        <f t="shared" si="219"/>
        <v>19.979876383498635</v>
      </c>
      <c r="BB93" s="458">
        <f t="shared" si="153"/>
        <v>147.95649465765894</v>
      </c>
      <c r="BC93" s="459">
        <f t="shared" si="154"/>
        <v>147.95649465765894</v>
      </c>
      <c r="BD93" s="228"/>
      <c r="BE93" s="379"/>
      <c r="BF93" s="539"/>
      <c r="BG93" s="379"/>
      <c r="BH93" s="379"/>
      <c r="BI93" s="460"/>
      <c r="BJ93" s="464">
        <f t="shared" si="242"/>
        <v>245000</v>
      </c>
      <c r="BK93" s="465">
        <f t="shared" si="155"/>
        <v>75670</v>
      </c>
      <c r="BL93" s="637">
        <f t="shared" si="156"/>
        <v>169330</v>
      </c>
      <c r="BM93" s="219"/>
      <c r="BN93" s="219"/>
      <c r="BO93" s="464">
        <f t="shared" si="220"/>
        <v>245000</v>
      </c>
      <c r="BP93" s="465">
        <f t="shared" si="157"/>
        <v>76800</v>
      </c>
      <c r="BQ93" s="637">
        <f t="shared" si="221"/>
        <v>168200</v>
      </c>
      <c r="BR93" s="707">
        <f t="shared" si="158"/>
        <v>-1130</v>
      </c>
      <c r="BS93" s="298"/>
      <c r="BT93" s="379"/>
      <c r="BU93" s="298"/>
      <c r="BV93" s="464">
        <f t="shared" si="243"/>
        <v>245000</v>
      </c>
      <c r="BW93" s="464">
        <f t="shared" si="244"/>
        <v>17622.42885</v>
      </c>
      <c r="BX93" s="637">
        <f t="shared" si="159"/>
        <v>186952.42885</v>
      </c>
      <c r="BY93" s="707">
        <f t="shared" si="160"/>
        <v>17622.428849999997</v>
      </c>
      <c r="BZ93" s="298"/>
      <c r="CA93" s="379"/>
      <c r="CB93" s="219"/>
      <c r="CC93" s="464">
        <f t="shared" si="131"/>
        <v>26302.132611940302</v>
      </c>
      <c r="CD93" s="464">
        <f t="shared" si="161"/>
        <v>271302.13261194032</v>
      </c>
      <c r="CE93" s="465">
        <f t="shared" si="162"/>
        <v>95007.831718656729</v>
      </c>
      <c r="CF93" s="637">
        <f t="shared" si="245"/>
        <v>176294.30089328359</v>
      </c>
      <c r="CG93" s="707">
        <f t="shared" si="163"/>
        <v>6964.3008932835946</v>
      </c>
      <c r="CH93" s="298"/>
      <c r="CI93" s="465">
        <f t="shared" si="164"/>
        <v>84750</v>
      </c>
      <c r="CJ93" s="464">
        <f t="shared" si="246"/>
        <v>160250</v>
      </c>
      <c r="CK93" s="637">
        <f t="shared" si="247"/>
        <v>17622.42885</v>
      </c>
      <c r="CL93" s="637">
        <f t="shared" si="222"/>
        <v>177872.42885</v>
      </c>
      <c r="CM93" s="707">
        <f t="shared" si="165"/>
        <v>8542.4288499999966</v>
      </c>
      <c r="CN93" s="298"/>
      <c r="CO93" s="379"/>
      <c r="CP93" s="539"/>
      <c r="CQ93" s="379"/>
      <c r="CR93" s="26"/>
      <c r="CS93" s="519">
        <f t="shared" si="223"/>
        <v>245000</v>
      </c>
      <c r="CT93" s="520">
        <f t="shared" si="259"/>
        <v>75300</v>
      </c>
      <c r="CU93" s="521">
        <f t="shared" si="166"/>
        <v>169700</v>
      </c>
      <c r="CV93" s="522">
        <f t="shared" si="167"/>
        <v>370</v>
      </c>
      <c r="CW93" s="26"/>
      <c r="CX93" s="519">
        <f t="shared" si="224"/>
        <v>245000</v>
      </c>
      <c r="CY93" s="520">
        <f t="shared" si="256"/>
        <v>85750</v>
      </c>
      <c r="CZ93" s="521">
        <f t="shared" si="168"/>
        <v>159250</v>
      </c>
      <c r="DA93" s="522">
        <f t="shared" si="169"/>
        <v>-10080</v>
      </c>
      <c r="DB93" s="521">
        <f t="shared" si="225"/>
        <v>16500</v>
      </c>
      <c r="DC93" s="521">
        <f t="shared" si="170"/>
        <v>175750</v>
      </c>
      <c r="DD93" s="522">
        <f t="shared" si="248"/>
        <v>6420</v>
      </c>
      <c r="DE93" s="533">
        <f t="shared" si="226"/>
        <v>123.04154089406353</v>
      </c>
      <c r="DF93" s="26"/>
      <c r="DG93" s="379"/>
      <c r="DH93" s="480"/>
      <c r="DI93" s="519">
        <f t="shared" si="227"/>
        <v>245000</v>
      </c>
      <c r="DJ93" s="520">
        <f t="shared" si="257"/>
        <v>76800</v>
      </c>
      <c r="DK93" s="529">
        <f t="shared" si="171"/>
        <v>168200</v>
      </c>
      <c r="DL93" s="743">
        <f t="shared" si="172"/>
        <v>-1130</v>
      </c>
      <c r="DM93" s="744">
        <f t="shared" si="173"/>
        <v>-21.656844425279093</v>
      </c>
      <c r="DN93" s="480"/>
      <c r="DO93" s="379"/>
      <c r="DP93" s="484"/>
      <c r="DQ93" s="519">
        <f t="shared" si="228"/>
        <v>245000</v>
      </c>
      <c r="DR93" s="708">
        <f t="shared" si="174"/>
        <v>82700</v>
      </c>
      <c r="DS93" s="529">
        <f t="shared" si="175"/>
        <v>162300</v>
      </c>
      <c r="DT93" s="743">
        <f t="shared" si="176"/>
        <v>-7030</v>
      </c>
      <c r="DU93" s="744">
        <f t="shared" si="177"/>
        <v>-134.73240381390445</v>
      </c>
      <c r="DV93" s="484"/>
      <c r="DW93" s="379"/>
      <c r="DX93" s="486"/>
      <c r="DY93" s="464">
        <f t="shared" si="249"/>
        <v>245000</v>
      </c>
      <c r="DZ93" s="708">
        <f t="shared" si="178"/>
        <v>74627.5</v>
      </c>
      <c r="EA93" s="529">
        <f t="shared" si="250"/>
        <v>170372.5</v>
      </c>
      <c r="EB93" s="530">
        <f t="shared" si="251"/>
        <v>1042.5</v>
      </c>
      <c r="EC93" s="533">
        <f t="shared" si="252"/>
        <v>39.959752766997269</v>
      </c>
      <c r="ED93" s="464">
        <f t="shared" si="258"/>
        <v>0</v>
      </c>
      <c r="EE93" s="524">
        <f t="shared" si="179"/>
        <v>1042.5</v>
      </c>
      <c r="EF93" s="531">
        <f t="shared" si="253"/>
        <v>39.959752766997269</v>
      </c>
      <c r="EG93" s="531">
        <f t="shared" si="254"/>
        <v>19.979876383498635</v>
      </c>
      <c r="EH93" s="486"/>
      <c r="EI93" s="379"/>
      <c r="EJ93" s="686"/>
      <c r="EK93" s="519">
        <f t="shared" si="230"/>
        <v>245000</v>
      </c>
      <c r="EL93" s="708">
        <f t="shared" si="181"/>
        <v>61250</v>
      </c>
      <c r="EM93" s="529">
        <f t="shared" si="182"/>
        <v>183750</v>
      </c>
      <c r="EN93" s="530">
        <f t="shared" si="183"/>
        <v>14420</v>
      </c>
      <c r="EO93" s="531">
        <f t="shared" si="184"/>
        <v>276.36433328541995</v>
      </c>
      <c r="EP93" s="641">
        <f t="shared" si="185"/>
        <v>0</v>
      </c>
      <c r="EQ93" s="530">
        <f t="shared" si="186"/>
        <v>14420</v>
      </c>
      <c r="ER93" s="532">
        <f t="shared" si="187"/>
        <v>276.36433328541995</v>
      </c>
      <c r="ES93" s="686"/>
      <c r="ET93" s="379"/>
      <c r="EU93" s="686"/>
      <c r="EV93" s="519">
        <f t="shared" si="231"/>
        <v>245000</v>
      </c>
      <c r="EW93" s="708">
        <f t="shared" si="188"/>
        <v>75150</v>
      </c>
      <c r="EX93" s="529">
        <f t="shared" si="189"/>
        <v>169850</v>
      </c>
      <c r="EY93" s="530">
        <f t="shared" si="190"/>
        <v>520</v>
      </c>
      <c r="EZ93" s="531">
        <f t="shared" si="191"/>
        <v>9.9659815054381671</v>
      </c>
      <c r="FA93" s="641">
        <f t="shared" si="192"/>
        <v>0</v>
      </c>
      <c r="FB93" s="530">
        <f t="shared" si="193"/>
        <v>520</v>
      </c>
      <c r="FC93" s="532">
        <f t="shared" si="194"/>
        <v>9.9659815054381671</v>
      </c>
      <c r="FD93" s="686"/>
      <c r="FE93" s="379"/>
      <c r="FF93" s="686"/>
      <c r="FG93" s="519">
        <f t="shared" si="232"/>
        <v>245000</v>
      </c>
      <c r="FH93" s="708">
        <f t="shared" si="195"/>
        <v>71850</v>
      </c>
      <c r="FI93" s="529">
        <f t="shared" si="196"/>
        <v>173150</v>
      </c>
      <c r="FJ93" s="530">
        <f t="shared" si="197"/>
        <v>3820</v>
      </c>
      <c r="FK93" s="531">
        <f t="shared" si="198"/>
        <v>73.21163336687269</v>
      </c>
      <c r="FL93" s="641">
        <f t="shared" si="199"/>
        <v>0</v>
      </c>
      <c r="FM93" s="530">
        <f t="shared" si="200"/>
        <v>3820</v>
      </c>
      <c r="FN93" s="532">
        <f t="shared" si="201"/>
        <v>73.21163336687269</v>
      </c>
      <c r="FO93" s="686"/>
      <c r="FP93" s="379"/>
      <c r="FQ93" s="686"/>
      <c r="FR93" s="519">
        <f t="shared" si="233"/>
        <v>245000</v>
      </c>
      <c r="FS93" s="708">
        <f t="shared" si="202"/>
        <v>67950</v>
      </c>
      <c r="FT93" s="529">
        <f t="shared" si="203"/>
        <v>177050</v>
      </c>
      <c r="FU93" s="530">
        <f t="shared" si="204"/>
        <v>7720</v>
      </c>
      <c r="FV93" s="531">
        <f t="shared" si="205"/>
        <v>147.95649465765894</v>
      </c>
      <c r="FW93" s="641">
        <f t="shared" si="206"/>
        <v>0</v>
      </c>
      <c r="FX93" s="530">
        <f t="shared" si="207"/>
        <v>7720</v>
      </c>
      <c r="FY93" s="532">
        <f t="shared" si="208"/>
        <v>147.95649465765894</v>
      </c>
      <c r="FZ93" s="686"/>
      <c r="GA93" s="379"/>
      <c r="GB93" s="379"/>
      <c r="GC93" s="379"/>
      <c r="GD93" s="379"/>
      <c r="GE93" s="379"/>
      <c r="GF93" s="379"/>
      <c r="GG93" s="379"/>
    </row>
    <row r="94" spans="1:189" s="1" customFormat="1" x14ac:dyDescent="0.25">
      <c r="A94" s="379"/>
      <c r="B94" s="379"/>
      <c r="C94" s="379"/>
      <c r="D94" s="379"/>
      <c r="E94" s="379"/>
      <c r="F94" s="379"/>
      <c r="G94" s="379"/>
      <c r="H94" s="379"/>
      <c r="I94" s="539"/>
      <c r="J94" s="379"/>
      <c r="K94" s="379"/>
      <c r="L94" s="379"/>
      <c r="M94" s="379"/>
      <c r="N94" s="379"/>
      <c r="O94" s="379"/>
      <c r="P94" s="379"/>
      <c r="Q94" s="379"/>
      <c r="R94" s="539"/>
      <c r="S94" s="379"/>
      <c r="T94" s="228"/>
      <c r="U94" s="450">
        <f t="shared" si="234"/>
        <v>250000</v>
      </c>
      <c r="V94" s="712">
        <f t="shared" si="235"/>
        <v>6964.3008932835946</v>
      </c>
      <c r="W94" s="697">
        <f t="shared" si="236"/>
        <v>220</v>
      </c>
      <c r="X94" s="697">
        <f t="shared" si="237"/>
        <v>6620</v>
      </c>
      <c r="Y94" s="745">
        <f t="shared" si="238"/>
        <v>-1280</v>
      </c>
      <c r="Z94" s="642">
        <f t="shared" si="239"/>
        <v>-7330</v>
      </c>
      <c r="AA94" s="439">
        <f t="shared" si="240"/>
        <v>1042.5</v>
      </c>
      <c r="AB94" s="713">
        <f t="shared" si="241"/>
        <v>1042.5</v>
      </c>
      <c r="AC94" s="630">
        <f t="shared" si="145"/>
        <v>8020</v>
      </c>
      <c r="AD94" s="459">
        <f t="shared" si="146"/>
        <v>8020</v>
      </c>
      <c r="AE94" s="228"/>
      <c r="AF94" s="379"/>
      <c r="AG94" s="228"/>
      <c r="AH94" s="715">
        <f t="shared" si="147"/>
        <v>4.0400863750339919</v>
      </c>
      <c r="AI94" s="716">
        <f t="shared" si="209"/>
        <v>0.12762501450284255</v>
      </c>
      <c r="AJ94" s="716">
        <f t="shared" si="148"/>
        <v>3.8403527091309897</v>
      </c>
      <c r="AK94" s="746">
        <f t="shared" si="210"/>
        <v>-0.74254553892562947</v>
      </c>
      <c r="AL94" s="643">
        <f t="shared" si="211"/>
        <v>-4.2522334377537998</v>
      </c>
      <c r="AM94" s="457">
        <f t="shared" si="212"/>
        <v>0.60476853463278801</v>
      </c>
      <c r="AN94" s="717">
        <f t="shared" si="149"/>
        <v>0.60476853463278801</v>
      </c>
      <c r="AO94" s="633">
        <f t="shared" si="150"/>
        <v>4.6525118923308968</v>
      </c>
      <c r="AP94" s="634">
        <f t="shared" si="151"/>
        <v>4.6525118923308968</v>
      </c>
      <c r="AQ94" s="228"/>
      <c r="AR94" s="379"/>
      <c r="AS94" s="228"/>
      <c r="AT94" s="450">
        <f t="shared" si="213"/>
        <v>250000</v>
      </c>
      <c r="AU94" s="718">
        <f t="shared" si="152"/>
        <v>133.47325750148232</v>
      </c>
      <c r="AV94" s="719">
        <f t="shared" si="214"/>
        <v>4.2163767907623013</v>
      </c>
      <c r="AW94" s="720">
        <f t="shared" si="215"/>
        <v>126.87461070384744</v>
      </c>
      <c r="AX94" s="747">
        <f t="shared" si="216"/>
        <v>-24.531646782617027</v>
      </c>
      <c r="AY94" s="643">
        <f t="shared" si="217"/>
        <v>-140.48200852858034</v>
      </c>
      <c r="AZ94" s="457">
        <f t="shared" si="218"/>
        <v>19.979876383498635</v>
      </c>
      <c r="BA94" s="717">
        <f t="shared" si="219"/>
        <v>19.979876383498635</v>
      </c>
      <c r="BB94" s="458">
        <f t="shared" si="153"/>
        <v>153.70609937233482</v>
      </c>
      <c r="BC94" s="459">
        <f t="shared" si="154"/>
        <v>153.70609937233482</v>
      </c>
      <c r="BD94" s="228"/>
      <c r="BE94" s="379"/>
      <c r="BF94" s="539"/>
      <c r="BG94" s="379"/>
      <c r="BH94" s="379"/>
      <c r="BI94" s="460"/>
      <c r="BJ94" s="464">
        <f t="shared" si="242"/>
        <v>250000</v>
      </c>
      <c r="BK94" s="465">
        <f t="shared" si="155"/>
        <v>77620</v>
      </c>
      <c r="BL94" s="637">
        <f t="shared" si="156"/>
        <v>172380</v>
      </c>
      <c r="BM94" s="219"/>
      <c r="BN94" s="219"/>
      <c r="BO94" s="464">
        <f t="shared" si="220"/>
        <v>250000</v>
      </c>
      <c r="BP94" s="465">
        <f t="shared" si="157"/>
        <v>78900</v>
      </c>
      <c r="BQ94" s="637">
        <f t="shared" si="221"/>
        <v>171100</v>
      </c>
      <c r="BR94" s="707">
        <f t="shared" si="158"/>
        <v>-1280</v>
      </c>
      <c r="BS94" s="298"/>
      <c r="BT94" s="379"/>
      <c r="BU94" s="298"/>
      <c r="BV94" s="464">
        <f t="shared" si="243"/>
        <v>250000</v>
      </c>
      <c r="BW94" s="464">
        <f t="shared" si="244"/>
        <v>17622.42885</v>
      </c>
      <c r="BX94" s="637">
        <f t="shared" si="159"/>
        <v>190002.42885</v>
      </c>
      <c r="BY94" s="707">
        <f t="shared" si="160"/>
        <v>17622.428849999997</v>
      </c>
      <c r="BZ94" s="298"/>
      <c r="CA94" s="379"/>
      <c r="CB94" s="219"/>
      <c r="CC94" s="464">
        <f t="shared" ref="CC94:CC157" si="260">CC93</f>
        <v>26302.132611940302</v>
      </c>
      <c r="CD94" s="464">
        <f t="shared" si="161"/>
        <v>276302.13261194032</v>
      </c>
      <c r="CE94" s="465">
        <f t="shared" si="162"/>
        <v>96957.831718656729</v>
      </c>
      <c r="CF94" s="637">
        <f t="shared" si="245"/>
        <v>179344.30089328359</v>
      </c>
      <c r="CG94" s="707">
        <f t="shared" si="163"/>
        <v>6964.3008932835946</v>
      </c>
      <c r="CH94" s="298"/>
      <c r="CI94" s="465">
        <f t="shared" si="164"/>
        <v>86700</v>
      </c>
      <c r="CJ94" s="464">
        <f t="shared" si="246"/>
        <v>163300</v>
      </c>
      <c r="CK94" s="637">
        <f t="shared" si="247"/>
        <v>17622.42885</v>
      </c>
      <c r="CL94" s="637">
        <f t="shared" si="222"/>
        <v>180922.42885</v>
      </c>
      <c r="CM94" s="707">
        <f t="shared" si="165"/>
        <v>8542.4288499999966</v>
      </c>
      <c r="CN94" s="298"/>
      <c r="CO94" s="379"/>
      <c r="CP94" s="539"/>
      <c r="CQ94" s="379"/>
      <c r="CR94" s="26"/>
      <c r="CS94" s="519">
        <f t="shared" si="223"/>
        <v>250000</v>
      </c>
      <c r="CT94" s="520">
        <f t="shared" si="259"/>
        <v>77400</v>
      </c>
      <c r="CU94" s="521">
        <f t="shared" si="166"/>
        <v>172600</v>
      </c>
      <c r="CV94" s="522">
        <f t="shared" si="167"/>
        <v>220</v>
      </c>
      <c r="CW94" s="26"/>
      <c r="CX94" s="519">
        <f t="shared" si="224"/>
        <v>250000</v>
      </c>
      <c r="CY94" s="520">
        <f t="shared" si="256"/>
        <v>87500</v>
      </c>
      <c r="CZ94" s="521">
        <f t="shared" si="168"/>
        <v>162500</v>
      </c>
      <c r="DA94" s="522">
        <f t="shared" si="169"/>
        <v>-9880</v>
      </c>
      <c r="DB94" s="521">
        <f t="shared" si="225"/>
        <v>16500</v>
      </c>
      <c r="DC94" s="521">
        <f t="shared" si="170"/>
        <v>179000</v>
      </c>
      <c r="DD94" s="522">
        <f t="shared" si="248"/>
        <v>6620</v>
      </c>
      <c r="DE94" s="533">
        <f t="shared" si="226"/>
        <v>126.87461070384744</v>
      </c>
      <c r="DF94" s="26"/>
      <c r="DG94" s="379"/>
      <c r="DH94" s="480"/>
      <c r="DI94" s="519">
        <f t="shared" si="227"/>
        <v>250000</v>
      </c>
      <c r="DJ94" s="520">
        <f t="shared" si="257"/>
        <v>78900</v>
      </c>
      <c r="DK94" s="529">
        <f t="shared" si="171"/>
        <v>171100</v>
      </c>
      <c r="DL94" s="743">
        <f t="shared" si="172"/>
        <v>-1280</v>
      </c>
      <c r="DM94" s="744">
        <f t="shared" si="173"/>
        <v>-24.531646782617027</v>
      </c>
      <c r="DN94" s="480"/>
      <c r="DO94" s="379"/>
      <c r="DP94" s="484"/>
      <c r="DQ94" s="519">
        <f t="shared" si="228"/>
        <v>250000</v>
      </c>
      <c r="DR94" s="708">
        <f t="shared" si="174"/>
        <v>84950</v>
      </c>
      <c r="DS94" s="529">
        <f t="shared" si="175"/>
        <v>165050</v>
      </c>
      <c r="DT94" s="743">
        <f t="shared" si="176"/>
        <v>-7330</v>
      </c>
      <c r="DU94" s="744">
        <f t="shared" si="177"/>
        <v>-140.48200852858034</v>
      </c>
      <c r="DV94" s="484"/>
      <c r="DW94" s="379"/>
      <c r="DX94" s="486"/>
      <c r="DY94" s="464">
        <f t="shared" si="249"/>
        <v>250000</v>
      </c>
      <c r="DZ94" s="708">
        <f t="shared" si="178"/>
        <v>76577.5</v>
      </c>
      <c r="EA94" s="529">
        <f t="shared" si="250"/>
        <v>173422.5</v>
      </c>
      <c r="EB94" s="530">
        <f t="shared" si="251"/>
        <v>1042.5</v>
      </c>
      <c r="EC94" s="533">
        <f t="shared" si="252"/>
        <v>39.959752766997269</v>
      </c>
      <c r="ED94" s="464">
        <f t="shared" si="258"/>
        <v>0</v>
      </c>
      <c r="EE94" s="524">
        <f t="shared" si="179"/>
        <v>1042.5</v>
      </c>
      <c r="EF94" s="531">
        <f t="shared" si="253"/>
        <v>39.959752766997269</v>
      </c>
      <c r="EG94" s="531">
        <f t="shared" si="254"/>
        <v>19.979876383498635</v>
      </c>
      <c r="EH94" s="486"/>
      <c r="EI94" s="379"/>
      <c r="EJ94" s="686"/>
      <c r="EK94" s="519">
        <f t="shared" si="230"/>
        <v>250000</v>
      </c>
      <c r="EL94" s="708">
        <f t="shared" si="181"/>
        <v>62650</v>
      </c>
      <c r="EM94" s="529">
        <f t="shared" si="182"/>
        <v>187350</v>
      </c>
      <c r="EN94" s="530">
        <f t="shared" si="183"/>
        <v>14970</v>
      </c>
      <c r="EO94" s="531">
        <f t="shared" si="184"/>
        <v>286.90527526232569</v>
      </c>
      <c r="EP94" s="641">
        <f t="shared" si="185"/>
        <v>0</v>
      </c>
      <c r="EQ94" s="530">
        <f t="shared" si="186"/>
        <v>14970</v>
      </c>
      <c r="ER94" s="532">
        <f t="shared" si="187"/>
        <v>286.90527526232569</v>
      </c>
      <c r="ES94" s="686"/>
      <c r="ET94" s="379"/>
      <c r="EU94" s="686"/>
      <c r="EV94" s="519">
        <f t="shared" si="231"/>
        <v>250000</v>
      </c>
      <c r="EW94" s="708">
        <f t="shared" si="188"/>
        <v>77100</v>
      </c>
      <c r="EX94" s="529">
        <f t="shared" si="189"/>
        <v>172900</v>
      </c>
      <c r="EY94" s="530">
        <f t="shared" si="190"/>
        <v>520</v>
      </c>
      <c r="EZ94" s="531">
        <f t="shared" si="191"/>
        <v>9.9659815054381671</v>
      </c>
      <c r="FA94" s="641">
        <f t="shared" si="192"/>
        <v>0</v>
      </c>
      <c r="FB94" s="530">
        <f t="shared" si="193"/>
        <v>520</v>
      </c>
      <c r="FC94" s="532">
        <f t="shared" si="194"/>
        <v>9.9659815054381671</v>
      </c>
      <c r="FD94" s="686"/>
      <c r="FE94" s="379"/>
      <c r="FF94" s="686"/>
      <c r="FG94" s="519">
        <f t="shared" si="232"/>
        <v>250000</v>
      </c>
      <c r="FH94" s="708">
        <f t="shared" si="195"/>
        <v>73800</v>
      </c>
      <c r="FI94" s="529">
        <f t="shared" si="196"/>
        <v>176200</v>
      </c>
      <c r="FJ94" s="530">
        <f t="shared" si="197"/>
        <v>3820</v>
      </c>
      <c r="FK94" s="531">
        <f t="shared" si="198"/>
        <v>73.21163336687269</v>
      </c>
      <c r="FL94" s="641">
        <f t="shared" si="199"/>
        <v>0</v>
      </c>
      <c r="FM94" s="530">
        <f t="shared" si="200"/>
        <v>3820</v>
      </c>
      <c r="FN94" s="532">
        <f t="shared" si="201"/>
        <v>73.21163336687269</v>
      </c>
      <c r="FO94" s="686"/>
      <c r="FP94" s="379"/>
      <c r="FQ94" s="686"/>
      <c r="FR94" s="519">
        <f t="shared" si="233"/>
        <v>250000</v>
      </c>
      <c r="FS94" s="708">
        <f t="shared" si="202"/>
        <v>69600</v>
      </c>
      <c r="FT94" s="529">
        <f t="shared" si="203"/>
        <v>180400</v>
      </c>
      <c r="FU94" s="530">
        <f t="shared" si="204"/>
        <v>8020</v>
      </c>
      <c r="FV94" s="531">
        <f t="shared" si="205"/>
        <v>153.70609937233482</v>
      </c>
      <c r="FW94" s="641">
        <f t="shared" si="206"/>
        <v>0</v>
      </c>
      <c r="FX94" s="530">
        <f t="shared" si="207"/>
        <v>8020</v>
      </c>
      <c r="FY94" s="532">
        <f t="shared" si="208"/>
        <v>153.70609937233482</v>
      </c>
      <c r="FZ94" s="686"/>
      <c r="GA94" s="379"/>
      <c r="GB94" s="379"/>
      <c r="GC94" s="379"/>
      <c r="GD94" s="379"/>
      <c r="GE94" s="379"/>
      <c r="GF94" s="379"/>
      <c r="GG94" s="379"/>
    </row>
    <row r="95" spans="1:189" s="1" customFormat="1" x14ac:dyDescent="0.25">
      <c r="A95" s="379"/>
      <c r="B95" s="379"/>
      <c r="C95" s="379"/>
      <c r="D95" s="379"/>
      <c r="E95" s="379"/>
      <c r="F95" s="379"/>
      <c r="G95" s="379"/>
      <c r="H95" s="379"/>
      <c r="I95" s="539"/>
      <c r="J95" s="379"/>
      <c r="K95" s="379"/>
      <c r="L95" s="379"/>
      <c r="M95" s="379"/>
      <c r="N95" s="379"/>
      <c r="O95" s="379"/>
      <c r="P95" s="379"/>
      <c r="Q95" s="379"/>
      <c r="R95" s="539"/>
      <c r="S95" s="379"/>
      <c r="T95" s="228"/>
      <c r="U95" s="450">
        <f t="shared" si="234"/>
        <v>255000</v>
      </c>
      <c r="V95" s="712">
        <f t="shared" si="235"/>
        <v>6964.3008932835946</v>
      </c>
      <c r="W95" s="748">
        <f t="shared" si="236"/>
        <v>-80</v>
      </c>
      <c r="X95" s="697">
        <f t="shared" si="237"/>
        <v>6820</v>
      </c>
      <c r="Y95" s="745">
        <f t="shared" si="238"/>
        <v>-1430</v>
      </c>
      <c r="Z95" s="642">
        <f t="shared" si="239"/>
        <v>-7630</v>
      </c>
      <c r="AA95" s="439">
        <f t="shared" si="240"/>
        <v>1042.5</v>
      </c>
      <c r="AB95" s="713">
        <f t="shared" si="241"/>
        <v>1042.5</v>
      </c>
      <c r="AC95" s="630">
        <f t="shared" si="145"/>
        <v>8320</v>
      </c>
      <c r="AD95" s="459">
        <f t="shared" si="146"/>
        <v>8320</v>
      </c>
      <c r="AE95" s="228"/>
      <c r="AF95" s="379"/>
      <c r="AG95" s="228"/>
      <c r="AH95" s="715">
        <f t="shared" si="147"/>
        <v>3.9698460316271986</v>
      </c>
      <c r="AI95" s="749">
        <f t="shared" si="209"/>
        <v>-4.5602234509490962E-2</v>
      </c>
      <c r="AJ95" s="716">
        <f t="shared" si="148"/>
        <v>3.8875904919341049</v>
      </c>
      <c r="AK95" s="746">
        <f t="shared" si="210"/>
        <v>-0.815139941857151</v>
      </c>
      <c r="AL95" s="643">
        <f t="shared" si="211"/>
        <v>-4.3493131163427012</v>
      </c>
      <c r="AM95" s="457">
        <f t="shared" si="212"/>
        <v>0.59425411845180409</v>
      </c>
      <c r="AN95" s="717">
        <f t="shared" si="149"/>
        <v>0.59425411845180409</v>
      </c>
      <c r="AO95" s="633">
        <f t="shared" si="150"/>
        <v>4.7426323889870607</v>
      </c>
      <c r="AP95" s="634">
        <f t="shared" si="151"/>
        <v>4.7426323889870607</v>
      </c>
      <c r="AQ95" s="228"/>
      <c r="AR95" s="379"/>
      <c r="AS95" s="228"/>
      <c r="AT95" s="450">
        <f t="shared" si="213"/>
        <v>255000</v>
      </c>
      <c r="AU95" s="718">
        <f t="shared" si="152"/>
        <v>133.47325750148232</v>
      </c>
      <c r="AV95" s="750">
        <f t="shared" si="214"/>
        <v>-1.5332279239135642</v>
      </c>
      <c r="AW95" s="720">
        <f t="shared" si="215"/>
        <v>130.70768051363135</v>
      </c>
      <c r="AX95" s="747">
        <f t="shared" si="216"/>
        <v>-27.406449139954962</v>
      </c>
      <c r="AY95" s="643">
        <f t="shared" si="217"/>
        <v>-146.23161324325619</v>
      </c>
      <c r="AZ95" s="457">
        <f t="shared" si="218"/>
        <v>19.979876383498635</v>
      </c>
      <c r="BA95" s="717">
        <f t="shared" si="219"/>
        <v>19.979876383498635</v>
      </c>
      <c r="BB95" s="458">
        <f t="shared" si="153"/>
        <v>159.45570408701067</v>
      </c>
      <c r="BC95" s="459">
        <f t="shared" si="154"/>
        <v>159.45570408701067</v>
      </c>
      <c r="BD95" s="228"/>
      <c r="BE95" s="379"/>
      <c r="BF95" s="539"/>
      <c r="BG95" s="379"/>
      <c r="BH95" s="379"/>
      <c r="BI95" s="460"/>
      <c r="BJ95" s="464">
        <f t="shared" si="242"/>
        <v>255000</v>
      </c>
      <c r="BK95" s="465">
        <f t="shared" si="155"/>
        <v>79570</v>
      </c>
      <c r="BL95" s="637">
        <f t="shared" si="156"/>
        <v>175430</v>
      </c>
      <c r="BM95" s="219"/>
      <c r="BN95" s="219"/>
      <c r="BO95" s="464">
        <f t="shared" si="220"/>
        <v>255000</v>
      </c>
      <c r="BP95" s="465">
        <f t="shared" si="157"/>
        <v>81000</v>
      </c>
      <c r="BQ95" s="637">
        <f t="shared" si="221"/>
        <v>174000</v>
      </c>
      <c r="BR95" s="707">
        <f t="shared" si="158"/>
        <v>-1430</v>
      </c>
      <c r="BS95" s="298"/>
      <c r="BT95" s="379"/>
      <c r="BU95" s="298"/>
      <c r="BV95" s="464">
        <f t="shared" si="243"/>
        <v>255000</v>
      </c>
      <c r="BW95" s="464">
        <f t="shared" si="244"/>
        <v>17622.42885</v>
      </c>
      <c r="BX95" s="637">
        <f t="shared" si="159"/>
        <v>193052.42885</v>
      </c>
      <c r="BY95" s="707">
        <f t="shared" si="160"/>
        <v>17622.428849999997</v>
      </c>
      <c r="BZ95" s="298"/>
      <c r="CA95" s="379"/>
      <c r="CB95" s="219"/>
      <c r="CC95" s="464">
        <f t="shared" si="260"/>
        <v>26302.132611940302</v>
      </c>
      <c r="CD95" s="464">
        <f t="shared" si="161"/>
        <v>281302.13261194032</v>
      </c>
      <c r="CE95" s="465">
        <f t="shared" si="162"/>
        <v>98907.831718656729</v>
      </c>
      <c r="CF95" s="637">
        <f t="shared" si="245"/>
        <v>182394.30089328359</v>
      </c>
      <c r="CG95" s="707">
        <f t="shared" si="163"/>
        <v>6964.3008932835946</v>
      </c>
      <c r="CH95" s="298"/>
      <c r="CI95" s="465">
        <f t="shared" si="164"/>
        <v>88650</v>
      </c>
      <c r="CJ95" s="464">
        <f t="shared" si="246"/>
        <v>166350</v>
      </c>
      <c r="CK95" s="637">
        <f t="shared" si="247"/>
        <v>17622.42885</v>
      </c>
      <c r="CL95" s="637">
        <f t="shared" si="222"/>
        <v>183972.42885</v>
      </c>
      <c r="CM95" s="707">
        <f t="shared" si="165"/>
        <v>8542.4288499999966</v>
      </c>
      <c r="CN95" s="298"/>
      <c r="CO95" s="379"/>
      <c r="CP95" s="539"/>
      <c r="CQ95" s="379"/>
      <c r="CR95" s="26"/>
      <c r="CS95" s="519">
        <f t="shared" si="223"/>
        <v>255000</v>
      </c>
      <c r="CT95" s="520">
        <f t="shared" si="259"/>
        <v>79650</v>
      </c>
      <c r="CU95" s="521">
        <f t="shared" si="166"/>
        <v>175350</v>
      </c>
      <c r="CV95" s="523">
        <f t="shared" si="167"/>
        <v>-80</v>
      </c>
      <c r="CW95" s="26"/>
      <c r="CX95" s="519">
        <f t="shared" si="224"/>
        <v>255000</v>
      </c>
      <c r="CY95" s="520">
        <f t="shared" si="256"/>
        <v>89250</v>
      </c>
      <c r="CZ95" s="521">
        <f t="shared" si="168"/>
        <v>165750</v>
      </c>
      <c r="DA95" s="522">
        <f t="shared" si="169"/>
        <v>-9680</v>
      </c>
      <c r="DB95" s="521">
        <f t="shared" si="225"/>
        <v>16500</v>
      </c>
      <c r="DC95" s="521">
        <f t="shared" si="170"/>
        <v>182250</v>
      </c>
      <c r="DD95" s="522">
        <f t="shared" si="248"/>
        <v>6820</v>
      </c>
      <c r="DE95" s="533">
        <f t="shared" si="226"/>
        <v>130.70768051363135</v>
      </c>
      <c r="DF95" s="26"/>
      <c r="DG95" s="379"/>
      <c r="DH95" s="480"/>
      <c r="DI95" s="519">
        <f t="shared" si="227"/>
        <v>255000</v>
      </c>
      <c r="DJ95" s="520">
        <f t="shared" si="257"/>
        <v>81000</v>
      </c>
      <c r="DK95" s="529">
        <f t="shared" si="171"/>
        <v>174000</v>
      </c>
      <c r="DL95" s="743">
        <f t="shared" si="172"/>
        <v>-1430</v>
      </c>
      <c r="DM95" s="744">
        <f t="shared" si="173"/>
        <v>-27.406449139954962</v>
      </c>
      <c r="DN95" s="480"/>
      <c r="DO95" s="379"/>
      <c r="DP95" s="484"/>
      <c r="DQ95" s="519">
        <f t="shared" si="228"/>
        <v>255000</v>
      </c>
      <c r="DR95" s="708">
        <f t="shared" si="174"/>
        <v>87200</v>
      </c>
      <c r="DS95" s="529">
        <f t="shared" si="175"/>
        <v>167800</v>
      </c>
      <c r="DT95" s="743">
        <f t="shared" si="176"/>
        <v>-7630</v>
      </c>
      <c r="DU95" s="744">
        <f t="shared" si="177"/>
        <v>-146.23161324325619</v>
      </c>
      <c r="DV95" s="484"/>
      <c r="DW95" s="379"/>
      <c r="DX95" s="486"/>
      <c r="DY95" s="464">
        <f t="shared" si="249"/>
        <v>255000</v>
      </c>
      <c r="DZ95" s="708">
        <f t="shared" si="178"/>
        <v>78527.5</v>
      </c>
      <c r="EA95" s="529">
        <f t="shared" si="250"/>
        <v>176472.5</v>
      </c>
      <c r="EB95" s="530">
        <f t="shared" si="251"/>
        <v>1042.5</v>
      </c>
      <c r="EC95" s="533">
        <f t="shared" si="252"/>
        <v>39.959752766997269</v>
      </c>
      <c r="ED95" s="464">
        <f t="shared" si="258"/>
        <v>0</v>
      </c>
      <c r="EE95" s="524">
        <f t="shared" si="179"/>
        <v>1042.5</v>
      </c>
      <c r="EF95" s="531">
        <f t="shared" si="253"/>
        <v>39.959752766997269</v>
      </c>
      <c r="EG95" s="531">
        <f t="shared" si="254"/>
        <v>19.979876383498635</v>
      </c>
      <c r="EH95" s="486"/>
      <c r="EI95" s="379"/>
      <c r="EJ95" s="686"/>
      <c r="EK95" s="519">
        <f t="shared" si="230"/>
        <v>255000</v>
      </c>
      <c r="EL95" s="708">
        <f t="shared" si="181"/>
        <v>64050</v>
      </c>
      <c r="EM95" s="529">
        <f t="shared" si="182"/>
        <v>190950</v>
      </c>
      <c r="EN95" s="530">
        <f t="shared" si="183"/>
        <v>15520</v>
      </c>
      <c r="EO95" s="531">
        <f t="shared" si="184"/>
        <v>297.44621723923149</v>
      </c>
      <c r="EP95" s="641">
        <f t="shared" si="185"/>
        <v>0</v>
      </c>
      <c r="EQ95" s="530">
        <f t="shared" si="186"/>
        <v>15520</v>
      </c>
      <c r="ER95" s="532">
        <f t="shared" si="187"/>
        <v>297.44621723923149</v>
      </c>
      <c r="ES95" s="686"/>
      <c r="ET95" s="379"/>
      <c r="EU95" s="686"/>
      <c r="EV95" s="519">
        <f t="shared" si="231"/>
        <v>255000</v>
      </c>
      <c r="EW95" s="708">
        <f t="shared" si="188"/>
        <v>79050</v>
      </c>
      <c r="EX95" s="529">
        <f t="shared" si="189"/>
        <v>175950</v>
      </c>
      <c r="EY95" s="530">
        <f t="shared" si="190"/>
        <v>520</v>
      </c>
      <c r="EZ95" s="531">
        <f t="shared" si="191"/>
        <v>9.9659815054381671</v>
      </c>
      <c r="FA95" s="641">
        <f t="shared" si="192"/>
        <v>0</v>
      </c>
      <c r="FB95" s="530">
        <f t="shared" si="193"/>
        <v>520</v>
      </c>
      <c r="FC95" s="532">
        <f t="shared" si="194"/>
        <v>9.9659815054381671</v>
      </c>
      <c r="FD95" s="686"/>
      <c r="FE95" s="379"/>
      <c r="FF95" s="686"/>
      <c r="FG95" s="519">
        <f t="shared" si="232"/>
        <v>255000</v>
      </c>
      <c r="FH95" s="708">
        <f t="shared" si="195"/>
        <v>75750</v>
      </c>
      <c r="FI95" s="529">
        <f t="shared" si="196"/>
        <v>179250</v>
      </c>
      <c r="FJ95" s="530">
        <f t="shared" si="197"/>
        <v>3820</v>
      </c>
      <c r="FK95" s="531">
        <f t="shared" si="198"/>
        <v>73.21163336687269</v>
      </c>
      <c r="FL95" s="641">
        <f t="shared" si="199"/>
        <v>0</v>
      </c>
      <c r="FM95" s="530">
        <f t="shared" si="200"/>
        <v>3820</v>
      </c>
      <c r="FN95" s="532">
        <f t="shared" si="201"/>
        <v>73.21163336687269</v>
      </c>
      <c r="FO95" s="686"/>
      <c r="FP95" s="379"/>
      <c r="FQ95" s="686"/>
      <c r="FR95" s="519">
        <f t="shared" si="233"/>
        <v>255000</v>
      </c>
      <c r="FS95" s="708">
        <f t="shared" si="202"/>
        <v>71250</v>
      </c>
      <c r="FT95" s="529">
        <f t="shared" si="203"/>
        <v>183750</v>
      </c>
      <c r="FU95" s="530">
        <f t="shared" si="204"/>
        <v>8320</v>
      </c>
      <c r="FV95" s="531">
        <f t="shared" si="205"/>
        <v>159.45570408701067</v>
      </c>
      <c r="FW95" s="641">
        <f t="shared" si="206"/>
        <v>0</v>
      </c>
      <c r="FX95" s="530">
        <f t="shared" si="207"/>
        <v>8320</v>
      </c>
      <c r="FY95" s="532">
        <f t="shared" si="208"/>
        <v>159.45570408701067</v>
      </c>
      <c r="FZ95" s="686"/>
      <c r="GA95" s="379"/>
      <c r="GB95" s="379"/>
      <c r="GC95" s="379"/>
      <c r="GD95" s="379"/>
      <c r="GE95" s="379"/>
      <c r="GF95" s="379"/>
      <c r="GG95" s="379"/>
    </row>
    <row r="96" spans="1:189" s="1" customFormat="1" x14ac:dyDescent="0.25">
      <c r="A96" s="379"/>
      <c r="B96" s="379"/>
      <c r="C96" s="379"/>
      <c r="D96" s="379"/>
      <c r="E96" s="379"/>
      <c r="F96" s="379"/>
      <c r="G96" s="379"/>
      <c r="H96" s="379"/>
      <c r="I96" s="539"/>
      <c r="J96" s="379"/>
      <c r="K96" s="379"/>
      <c r="L96" s="379"/>
      <c r="M96" s="379"/>
      <c r="N96" s="379"/>
      <c r="O96" s="379"/>
      <c r="P96" s="379"/>
      <c r="Q96" s="379"/>
      <c r="R96" s="539"/>
      <c r="S96" s="379"/>
      <c r="T96" s="228"/>
      <c r="U96" s="450">
        <f t="shared" si="234"/>
        <v>260000</v>
      </c>
      <c r="V96" s="712">
        <f t="shared" si="235"/>
        <v>6964.3008932835946</v>
      </c>
      <c r="W96" s="748">
        <f t="shared" si="236"/>
        <v>-380</v>
      </c>
      <c r="X96" s="697">
        <f t="shared" si="237"/>
        <v>7020</v>
      </c>
      <c r="Y96" s="745">
        <f t="shared" si="238"/>
        <v>-1580</v>
      </c>
      <c r="Z96" s="642">
        <f t="shared" si="239"/>
        <v>-7930</v>
      </c>
      <c r="AA96" s="439">
        <f t="shared" si="240"/>
        <v>1042.5</v>
      </c>
      <c r="AB96" s="713">
        <f t="shared" si="241"/>
        <v>1042.5</v>
      </c>
      <c r="AC96" s="630">
        <f t="shared" si="145"/>
        <v>8620</v>
      </c>
      <c r="AD96" s="459">
        <f t="shared" si="146"/>
        <v>8620</v>
      </c>
      <c r="AE96" s="228"/>
      <c r="AF96" s="379"/>
      <c r="AG96" s="228"/>
      <c r="AH96" s="715">
        <f t="shared" si="147"/>
        <v>3.9020063274784822</v>
      </c>
      <c r="AI96" s="749">
        <f t="shared" si="209"/>
        <v>-0.21290900941281937</v>
      </c>
      <c r="AJ96" s="716">
        <f t="shared" si="148"/>
        <v>3.9332138054683998</v>
      </c>
      <c r="AK96" s="746">
        <f t="shared" si="210"/>
        <v>-0.8852532496638279</v>
      </c>
      <c r="AL96" s="643">
        <f t="shared" si="211"/>
        <v>-4.443074854325415</v>
      </c>
      <c r="AM96" s="457">
        <f t="shared" si="212"/>
        <v>0.58409905871806367</v>
      </c>
      <c r="AN96" s="717">
        <f t="shared" si="149"/>
        <v>0.58409905871806367</v>
      </c>
      <c r="AO96" s="633">
        <f t="shared" si="150"/>
        <v>4.8296727924697445</v>
      </c>
      <c r="AP96" s="634">
        <f t="shared" si="151"/>
        <v>4.8296727924697445</v>
      </c>
      <c r="AQ96" s="228"/>
      <c r="AR96" s="379"/>
      <c r="AS96" s="228"/>
      <c r="AT96" s="450">
        <f t="shared" si="213"/>
        <v>260000</v>
      </c>
      <c r="AU96" s="718">
        <f t="shared" si="152"/>
        <v>133.47325750148232</v>
      </c>
      <c r="AV96" s="750">
        <f t="shared" si="214"/>
        <v>-7.2828326385894302</v>
      </c>
      <c r="AW96" s="720">
        <f t="shared" si="215"/>
        <v>134.54075032341527</v>
      </c>
      <c r="AX96" s="747">
        <f t="shared" si="216"/>
        <v>-30.281251497292892</v>
      </c>
      <c r="AY96" s="643">
        <f t="shared" si="217"/>
        <v>-151.98121795793205</v>
      </c>
      <c r="AZ96" s="457">
        <f t="shared" si="218"/>
        <v>19.979876383498635</v>
      </c>
      <c r="BA96" s="717">
        <f t="shared" si="219"/>
        <v>19.979876383498635</v>
      </c>
      <c r="BB96" s="458">
        <f t="shared" si="153"/>
        <v>165.20530880168656</v>
      </c>
      <c r="BC96" s="459">
        <f t="shared" si="154"/>
        <v>165.20530880168656</v>
      </c>
      <c r="BD96" s="228"/>
      <c r="BE96" s="379"/>
      <c r="BF96" s="539"/>
      <c r="BG96" s="379"/>
      <c r="BH96" s="379"/>
      <c r="BI96" s="460"/>
      <c r="BJ96" s="464">
        <f t="shared" si="242"/>
        <v>260000</v>
      </c>
      <c r="BK96" s="465">
        <f t="shared" si="155"/>
        <v>81520</v>
      </c>
      <c r="BL96" s="637">
        <f t="shared" si="156"/>
        <v>178480</v>
      </c>
      <c r="BM96" s="219"/>
      <c r="BN96" s="219"/>
      <c r="BO96" s="464">
        <f t="shared" si="220"/>
        <v>260000</v>
      </c>
      <c r="BP96" s="465">
        <f t="shared" si="157"/>
        <v>83100</v>
      </c>
      <c r="BQ96" s="637">
        <f t="shared" si="221"/>
        <v>176900</v>
      </c>
      <c r="BR96" s="707">
        <f t="shared" si="158"/>
        <v>-1580</v>
      </c>
      <c r="BS96" s="298"/>
      <c r="BT96" s="379"/>
      <c r="BU96" s="298"/>
      <c r="BV96" s="464">
        <f t="shared" si="243"/>
        <v>260000</v>
      </c>
      <c r="BW96" s="464">
        <f t="shared" si="244"/>
        <v>17622.42885</v>
      </c>
      <c r="BX96" s="637">
        <f t="shared" si="159"/>
        <v>196102.42885</v>
      </c>
      <c r="BY96" s="707">
        <f t="shared" si="160"/>
        <v>17622.428849999997</v>
      </c>
      <c r="BZ96" s="298"/>
      <c r="CA96" s="379"/>
      <c r="CB96" s="219"/>
      <c r="CC96" s="464">
        <f t="shared" si="260"/>
        <v>26302.132611940302</v>
      </c>
      <c r="CD96" s="464">
        <f t="shared" si="161"/>
        <v>286302.13261194032</v>
      </c>
      <c r="CE96" s="465">
        <f t="shared" si="162"/>
        <v>100857.83171865673</v>
      </c>
      <c r="CF96" s="637">
        <f t="shared" si="245"/>
        <v>185444.30089328359</v>
      </c>
      <c r="CG96" s="707">
        <f t="shared" si="163"/>
        <v>6964.3008932835946</v>
      </c>
      <c r="CH96" s="298"/>
      <c r="CI96" s="465">
        <f t="shared" si="164"/>
        <v>90600</v>
      </c>
      <c r="CJ96" s="464">
        <f t="shared" si="246"/>
        <v>169400</v>
      </c>
      <c r="CK96" s="637">
        <f t="shared" si="247"/>
        <v>17622.42885</v>
      </c>
      <c r="CL96" s="637">
        <f t="shared" si="222"/>
        <v>187022.42885</v>
      </c>
      <c r="CM96" s="707">
        <f t="shared" si="165"/>
        <v>8542.4288499999966</v>
      </c>
      <c r="CN96" s="298"/>
      <c r="CO96" s="379"/>
      <c r="CP96" s="539"/>
      <c r="CQ96" s="379"/>
      <c r="CR96" s="26"/>
      <c r="CS96" s="519">
        <f t="shared" si="223"/>
        <v>260000</v>
      </c>
      <c r="CT96" s="520">
        <f t="shared" si="259"/>
        <v>81900</v>
      </c>
      <c r="CU96" s="521">
        <f t="shared" si="166"/>
        <v>178100</v>
      </c>
      <c r="CV96" s="523">
        <f t="shared" si="167"/>
        <v>-380</v>
      </c>
      <c r="CW96" s="26"/>
      <c r="CX96" s="519">
        <f t="shared" si="224"/>
        <v>260000</v>
      </c>
      <c r="CY96" s="520">
        <f t="shared" si="256"/>
        <v>91000</v>
      </c>
      <c r="CZ96" s="521">
        <f t="shared" si="168"/>
        <v>169000</v>
      </c>
      <c r="DA96" s="522">
        <f t="shared" si="169"/>
        <v>-9480</v>
      </c>
      <c r="DB96" s="521">
        <f t="shared" si="225"/>
        <v>16500</v>
      </c>
      <c r="DC96" s="521">
        <f t="shared" si="170"/>
        <v>185500</v>
      </c>
      <c r="DD96" s="522">
        <f t="shared" si="248"/>
        <v>7020</v>
      </c>
      <c r="DE96" s="533">
        <f t="shared" si="226"/>
        <v>134.54075032341527</v>
      </c>
      <c r="DF96" s="26"/>
      <c r="DG96" s="379"/>
      <c r="DH96" s="480"/>
      <c r="DI96" s="519">
        <f t="shared" si="227"/>
        <v>260000</v>
      </c>
      <c r="DJ96" s="520">
        <f t="shared" si="257"/>
        <v>83100</v>
      </c>
      <c r="DK96" s="529">
        <f t="shared" si="171"/>
        <v>176900</v>
      </c>
      <c r="DL96" s="743">
        <f t="shared" si="172"/>
        <v>-1580</v>
      </c>
      <c r="DM96" s="744">
        <f t="shared" si="173"/>
        <v>-30.281251497292892</v>
      </c>
      <c r="DN96" s="480"/>
      <c r="DO96" s="379"/>
      <c r="DP96" s="484"/>
      <c r="DQ96" s="519">
        <f t="shared" si="228"/>
        <v>260000</v>
      </c>
      <c r="DR96" s="708">
        <f t="shared" si="174"/>
        <v>89450</v>
      </c>
      <c r="DS96" s="529">
        <f t="shared" si="175"/>
        <v>170550</v>
      </c>
      <c r="DT96" s="743">
        <f t="shared" si="176"/>
        <v>-7930</v>
      </c>
      <c r="DU96" s="744">
        <f t="shared" si="177"/>
        <v>-151.98121795793205</v>
      </c>
      <c r="DV96" s="484"/>
      <c r="DW96" s="379"/>
      <c r="DX96" s="486"/>
      <c r="DY96" s="464">
        <f t="shared" si="249"/>
        <v>260000</v>
      </c>
      <c r="DZ96" s="708">
        <f t="shared" si="178"/>
        <v>80477.5</v>
      </c>
      <c r="EA96" s="529">
        <f t="shared" si="250"/>
        <v>179522.5</v>
      </c>
      <c r="EB96" s="530">
        <f t="shared" si="251"/>
        <v>1042.5</v>
      </c>
      <c r="EC96" s="533">
        <f t="shared" si="252"/>
        <v>39.959752766997269</v>
      </c>
      <c r="ED96" s="464">
        <f t="shared" si="258"/>
        <v>0</v>
      </c>
      <c r="EE96" s="524">
        <f t="shared" si="179"/>
        <v>1042.5</v>
      </c>
      <c r="EF96" s="531">
        <f t="shared" si="253"/>
        <v>39.959752766997269</v>
      </c>
      <c r="EG96" s="531">
        <f t="shared" si="254"/>
        <v>19.979876383498635</v>
      </c>
      <c r="EH96" s="486"/>
      <c r="EI96" s="379"/>
      <c r="EJ96" s="686"/>
      <c r="EK96" s="519">
        <f t="shared" si="230"/>
        <v>260000</v>
      </c>
      <c r="EL96" s="708">
        <f t="shared" si="181"/>
        <v>65450</v>
      </c>
      <c r="EM96" s="529">
        <f t="shared" si="182"/>
        <v>194550</v>
      </c>
      <c r="EN96" s="530">
        <f t="shared" si="183"/>
        <v>16070</v>
      </c>
      <c r="EO96" s="531">
        <f t="shared" si="184"/>
        <v>307.98715921613723</v>
      </c>
      <c r="EP96" s="641">
        <f t="shared" si="185"/>
        <v>0</v>
      </c>
      <c r="EQ96" s="530">
        <f t="shared" si="186"/>
        <v>16070</v>
      </c>
      <c r="ER96" s="532">
        <f t="shared" si="187"/>
        <v>307.98715921613723</v>
      </c>
      <c r="ES96" s="686"/>
      <c r="ET96" s="379"/>
      <c r="EU96" s="686"/>
      <c r="EV96" s="519">
        <f t="shared" si="231"/>
        <v>260000</v>
      </c>
      <c r="EW96" s="708">
        <f t="shared" si="188"/>
        <v>81000</v>
      </c>
      <c r="EX96" s="529">
        <f t="shared" si="189"/>
        <v>179000</v>
      </c>
      <c r="EY96" s="530">
        <f t="shared" si="190"/>
        <v>520</v>
      </c>
      <c r="EZ96" s="531">
        <f t="shared" si="191"/>
        <v>9.9659815054381671</v>
      </c>
      <c r="FA96" s="641">
        <f t="shared" si="192"/>
        <v>0</v>
      </c>
      <c r="FB96" s="530">
        <f t="shared" si="193"/>
        <v>520</v>
      </c>
      <c r="FC96" s="532">
        <f t="shared" si="194"/>
        <v>9.9659815054381671</v>
      </c>
      <c r="FD96" s="686"/>
      <c r="FE96" s="379"/>
      <c r="FF96" s="686"/>
      <c r="FG96" s="519">
        <f t="shared" si="232"/>
        <v>260000</v>
      </c>
      <c r="FH96" s="708">
        <f t="shared" si="195"/>
        <v>77700</v>
      </c>
      <c r="FI96" s="529">
        <f t="shared" si="196"/>
        <v>182300</v>
      </c>
      <c r="FJ96" s="530">
        <f t="shared" si="197"/>
        <v>3820</v>
      </c>
      <c r="FK96" s="531">
        <f t="shared" si="198"/>
        <v>73.21163336687269</v>
      </c>
      <c r="FL96" s="641">
        <f t="shared" si="199"/>
        <v>0</v>
      </c>
      <c r="FM96" s="530">
        <f t="shared" si="200"/>
        <v>3820</v>
      </c>
      <c r="FN96" s="532">
        <f t="shared" si="201"/>
        <v>73.21163336687269</v>
      </c>
      <c r="FO96" s="686"/>
      <c r="FP96" s="379"/>
      <c r="FQ96" s="686"/>
      <c r="FR96" s="519">
        <f t="shared" si="233"/>
        <v>260000</v>
      </c>
      <c r="FS96" s="708">
        <f t="shared" si="202"/>
        <v>72900</v>
      </c>
      <c r="FT96" s="529">
        <f t="shared" si="203"/>
        <v>187100</v>
      </c>
      <c r="FU96" s="530">
        <f t="shared" si="204"/>
        <v>8620</v>
      </c>
      <c r="FV96" s="531">
        <f t="shared" si="205"/>
        <v>165.20530880168656</v>
      </c>
      <c r="FW96" s="641">
        <f t="shared" si="206"/>
        <v>0</v>
      </c>
      <c r="FX96" s="530">
        <f t="shared" si="207"/>
        <v>8620</v>
      </c>
      <c r="FY96" s="532">
        <f t="shared" si="208"/>
        <v>165.20530880168656</v>
      </c>
      <c r="FZ96" s="686"/>
      <c r="GA96" s="379"/>
      <c r="GB96" s="379"/>
      <c r="GC96" s="379"/>
      <c r="GD96" s="379"/>
      <c r="GE96" s="379"/>
      <c r="GF96" s="379"/>
      <c r="GG96" s="379"/>
    </row>
    <row r="97" spans="1:189" s="1" customFormat="1" x14ac:dyDescent="0.25">
      <c r="A97" s="379"/>
      <c r="B97" s="379"/>
      <c r="C97" s="379"/>
      <c r="D97" s="379"/>
      <c r="E97" s="379"/>
      <c r="F97" s="379"/>
      <c r="G97" s="379"/>
      <c r="H97" s="379"/>
      <c r="I97" s="539"/>
      <c r="J97" s="379"/>
      <c r="K97" s="379"/>
      <c r="L97" s="379"/>
      <c r="M97" s="379"/>
      <c r="N97" s="379"/>
      <c r="O97" s="379"/>
      <c r="P97" s="379"/>
      <c r="Q97" s="379"/>
      <c r="R97" s="539"/>
      <c r="S97" s="379"/>
      <c r="T97" s="228"/>
      <c r="U97" s="450">
        <f t="shared" si="234"/>
        <v>265000</v>
      </c>
      <c r="V97" s="712">
        <f t="shared" si="235"/>
        <v>6964.3008932835946</v>
      </c>
      <c r="W97" s="748">
        <f t="shared" si="236"/>
        <v>-680</v>
      </c>
      <c r="X97" s="697">
        <f t="shared" si="237"/>
        <v>7220</v>
      </c>
      <c r="Y97" s="745">
        <f t="shared" si="238"/>
        <v>-1730</v>
      </c>
      <c r="Z97" s="642">
        <f t="shared" si="239"/>
        <v>-8230</v>
      </c>
      <c r="AA97" s="439">
        <f t="shared" si="240"/>
        <v>1042.5</v>
      </c>
      <c r="AB97" s="713">
        <f t="shared" si="241"/>
        <v>1042.5</v>
      </c>
      <c r="AC97" s="630">
        <f t="shared" si="145"/>
        <v>8920</v>
      </c>
      <c r="AD97" s="459">
        <f t="shared" si="146"/>
        <v>8920</v>
      </c>
      <c r="AE97" s="228"/>
      <c r="AF97" s="379"/>
      <c r="AG97" s="228"/>
      <c r="AH97" s="715">
        <f t="shared" si="147"/>
        <v>3.8364462586258989</v>
      </c>
      <c r="AI97" s="749">
        <f t="shared" si="209"/>
        <v>-0.374593731063736</v>
      </c>
      <c r="AJ97" s="716">
        <f t="shared" si="148"/>
        <v>3.9773040268826088</v>
      </c>
      <c r="AK97" s="746">
        <f t="shared" si="210"/>
        <v>-0.95301052167685785</v>
      </c>
      <c r="AL97" s="643">
        <f t="shared" si="211"/>
        <v>-4.5336858921390402</v>
      </c>
      <c r="AM97" s="457">
        <f t="shared" si="212"/>
        <v>0.57428524210874232</v>
      </c>
      <c r="AN97" s="717">
        <f t="shared" si="149"/>
        <v>0.57428524210874232</v>
      </c>
      <c r="AO97" s="633">
        <f t="shared" si="150"/>
        <v>4.913788354541949</v>
      </c>
      <c r="AP97" s="634">
        <f t="shared" si="151"/>
        <v>4.913788354541949</v>
      </c>
      <c r="AQ97" s="228"/>
      <c r="AR97" s="379"/>
      <c r="AS97" s="228"/>
      <c r="AT97" s="450">
        <f t="shared" si="213"/>
        <v>265000</v>
      </c>
      <c r="AU97" s="718">
        <f t="shared" si="152"/>
        <v>133.47325750148232</v>
      </c>
      <c r="AV97" s="750">
        <f t="shared" si="214"/>
        <v>-13.032437353265296</v>
      </c>
      <c r="AW97" s="720">
        <f t="shared" si="215"/>
        <v>138.37382013319916</v>
      </c>
      <c r="AX97" s="747">
        <f t="shared" si="216"/>
        <v>-33.156053854630827</v>
      </c>
      <c r="AY97" s="643">
        <f t="shared" si="217"/>
        <v>-157.73082267260793</v>
      </c>
      <c r="AZ97" s="457">
        <f t="shared" si="218"/>
        <v>19.979876383498635</v>
      </c>
      <c r="BA97" s="717">
        <f t="shared" si="219"/>
        <v>19.979876383498635</v>
      </c>
      <c r="BB97" s="458">
        <f t="shared" si="153"/>
        <v>170.95491351636241</v>
      </c>
      <c r="BC97" s="459">
        <f t="shared" si="154"/>
        <v>170.95491351636241</v>
      </c>
      <c r="BD97" s="228"/>
      <c r="BE97" s="379"/>
      <c r="BF97" s="539"/>
      <c r="BG97" s="379"/>
      <c r="BH97" s="379"/>
      <c r="BI97" s="460"/>
      <c r="BJ97" s="464">
        <f t="shared" si="242"/>
        <v>265000</v>
      </c>
      <c r="BK97" s="465">
        <f t="shared" si="155"/>
        <v>83470</v>
      </c>
      <c r="BL97" s="637">
        <f t="shared" si="156"/>
        <v>181530</v>
      </c>
      <c r="BM97" s="219"/>
      <c r="BN97" s="219"/>
      <c r="BO97" s="464">
        <f t="shared" si="220"/>
        <v>265000</v>
      </c>
      <c r="BP97" s="465">
        <f t="shared" si="157"/>
        <v>85200</v>
      </c>
      <c r="BQ97" s="637">
        <f t="shared" si="221"/>
        <v>179800</v>
      </c>
      <c r="BR97" s="707">
        <f t="shared" si="158"/>
        <v>-1730</v>
      </c>
      <c r="BS97" s="298"/>
      <c r="BT97" s="379"/>
      <c r="BU97" s="298"/>
      <c r="BV97" s="464">
        <f t="shared" si="243"/>
        <v>265000</v>
      </c>
      <c r="BW97" s="464">
        <f t="shared" si="244"/>
        <v>17622.42885</v>
      </c>
      <c r="BX97" s="637">
        <f t="shared" si="159"/>
        <v>199152.42885</v>
      </c>
      <c r="BY97" s="707">
        <f t="shared" si="160"/>
        <v>17622.428849999997</v>
      </c>
      <c r="BZ97" s="298"/>
      <c r="CA97" s="379"/>
      <c r="CB97" s="219"/>
      <c r="CC97" s="464">
        <f t="shared" si="260"/>
        <v>26302.132611940302</v>
      </c>
      <c r="CD97" s="464">
        <f t="shared" si="161"/>
        <v>291302.13261194032</v>
      </c>
      <c r="CE97" s="465">
        <f t="shared" si="162"/>
        <v>102807.83171865673</v>
      </c>
      <c r="CF97" s="637">
        <f t="shared" si="245"/>
        <v>188494.30089328359</v>
      </c>
      <c r="CG97" s="707">
        <f t="shared" si="163"/>
        <v>6964.3008932835946</v>
      </c>
      <c r="CH97" s="298"/>
      <c r="CI97" s="465">
        <f t="shared" si="164"/>
        <v>92550</v>
      </c>
      <c r="CJ97" s="464">
        <f t="shared" si="246"/>
        <v>172450</v>
      </c>
      <c r="CK97" s="637">
        <f t="shared" si="247"/>
        <v>17622.42885</v>
      </c>
      <c r="CL97" s="637">
        <f t="shared" si="222"/>
        <v>190072.42885</v>
      </c>
      <c r="CM97" s="707">
        <f t="shared" si="165"/>
        <v>8542.4288499999966</v>
      </c>
      <c r="CN97" s="298"/>
      <c r="CO97" s="379"/>
      <c r="CP97" s="539"/>
      <c r="CQ97" s="379"/>
      <c r="CR97" s="26"/>
      <c r="CS97" s="519">
        <f t="shared" si="223"/>
        <v>265000</v>
      </c>
      <c r="CT97" s="520">
        <f t="shared" si="259"/>
        <v>84150</v>
      </c>
      <c r="CU97" s="521">
        <f t="shared" si="166"/>
        <v>180850</v>
      </c>
      <c r="CV97" s="523">
        <f t="shared" si="167"/>
        <v>-680</v>
      </c>
      <c r="CW97" s="26"/>
      <c r="CX97" s="519">
        <f t="shared" si="224"/>
        <v>265000</v>
      </c>
      <c r="CY97" s="520">
        <f t="shared" si="256"/>
        <v>92750</v>
      </c>
      <c r="CZ97" s="521">
        <f t="shared" si="168"/>
        <v>172250</v>
      </c>
      <c r="DA97" s="522">
        <f t="shared" si="169"/>
        <v>-9280</v>
      </c>
      <c r="DB97" s="521">
        <f t="shared" si="225"/>
        <v>16500</v>
      </c>
      <c r="DC97" s="521">
        <f t="shared" si="170"/>
        <v>188750</v>
      </c>
      <c r="DD97" s="522">
        <f t="shared" si="248"/>
        <v>7220</v>
      </c>
      <c r="DE97" s="533">
        <f t="shared" si="226"/>
        <v>138.37382013319916</v>
      </c>
      <c r="DF97" s="26"/>
      <c r="DG97" s="379"/>
      <c r="DH97" s="480"/>
      <c r="DI97" s="519">
        <f t="shared" si="227"/>
        <v>265000</v>
      </c>
      <c r="DJ97" s="520">
        <f t="shared" si="257"/>
        <v>85200</v>
      </c>
      <c r="DK97" s="529">
        <f t="shared" si="171"/>
        <v>179800</v>
      </c>
      <c r="DL97" s="743">
        <f t="shared" si="172"/>
        <v>-1730</v>
      </c>
      <c r="DM97" s="744">
        <f t="shared" si="173"/>
        <v>-33.156053854630827</v>
      </c>
      <c r="DN97" s="480"/>
      <c r="DO97" s="379"/>
      <c r="DP97" s="484"/>
      <c r="DQ97" s="519">
        <f t="shared" si="228"/>
        <v>265000</v>
      </c>
      <c r="DR97" s="708">
        <f t="shared" si="174"/>
        <v>91700</v>
      </c>
      <c r="DS97" s="529">
        <f t="shared" si="175"/>
        <v>173300</v>
      </c>
      <c r="DT97" s="743">
        <f t="shared" si="176"/>
        <v>-8230</v>
      </c>
      <c r="DU97" s="744">
        <f t="shared" si="177"/>
        <v>-157.73082267260793</v>
      </c>
      <c r="DV97" s="484"/>
      <c r="DW97" s="379"/>
      <c r="DX97" s="486"/>
      <c r="DY97" s="464">
        <f t="shared" si="249"/>
        <v>265000</v>
      </c>
      <c r="DZ97" s="708">
        <f t="shared" si="178"/>
        <v>82427.5</v>
      </c>
      <c r="EA97" s="529">
        <f t="shared" si="250"/>
        <v>182572.5</v>
      </c>
      <c r="EB97" s="530">
        <f t="shared" si="251"/>
        <v>1042.5</v>
      </c>
      <c r="EC97" s="533">
        <f t="shared" si="252"/>
        <v>39.959752766997269</v>
      </c>
      <c r="ED97" s="464">
        <f t="shared" si="258"/>
        <v>0</v>
      </c>
      <c r="EE97" s="524">
        <f t="shared" si="179"/>
        <v>1042.5</v>
      </c>
      <c r="EF97" s="531">
        <f t="shared" si="253"/>
        <v>39.959752766997269</v>
      </c>
      <c r="EG97" s="531">
        <f t="shared" si="254"/>
        <v>19.979876383498635</v>
      </c>
      <c r="EH97" s="486"/>
      <c r="EI97" s="379"/>
      <c r="EJ97" s="686"/>
      <c r="EK97" s="519">
        <f t="shared" si="230"/>
        <v>265000</v>
      </c>
      <c r="EL97" s="708">
        <f t="shared" si="181"/>
        <v>66850</v>
      </c>
      <c r="EM97" s="529">
        <f t="shared" si="182"/>
        <v>198150</v>
      </c>
      <c r="EN97" s="530">
        <f t="shared" si="183"/>
        <v>16620</v>
      </c>
      <c r="EO97" s="531">
        <f t="shared" si="184"/>
        <v>318.52810119304297</v>
      </c>
      <c r="EP97" s="641">
        <f t="shared" si="185"/>
        <v>0</v>
      </c>
      <c r="EQ97" s="530">
        <f t="shared" si="186"/>
        <v>16620</v>
      </c>
      <c r="ER97" s="532">
        <f t="shared" si="187"/>
        <v>318.52810119304297</v>
      </c>
      <c r="ES97" s="686"/>
      <c r="ET97" s="379"/>
      <c r="EU97" s="686"/>
      <c r="EV97" s="519">
        <f t="shared" si="231"/>
        <v>265000</v>
      </c>
      <c r="EW97" s="708">
        <f t="shared" si="188"/>
        <v>82950</v>
      </c>
      <c r="EX97" s="529">
        <f t="shared" si="189"/>
        <v>182050</v>
      </c>
      <c r="EY97" s="530">
        <f t="shared" si="190"/>
        <v>520</v>
      </c>
      <c r="EZ97" s="531">
        <f t="shared" si="191"/>
        <v>9.9659815054381671</v>
      </c>
      <c r="FA97" s="641">
        <f t="shared" si="192"/>
        <v>0</v>
      </c>
      <c r="FB97" s="530">
        <f t="shared" si="193"/>
        <v>520</v>
      </c>
      <c r="FC97" s="532">
        <f t="shared" si="194"/>
        <v>9.9659815054381671</v>
      </c>
      <c r="FD97" s="686"/>
      <c r="FE97" s="379"/>
      <c r="FF97" s="686"/>
      <c r="FG97" s="519">
        <f t="shared" si="232"/>
        <v>265000</v>
      </c>
      <c r="FH97" s="708">
        <f t="shared" si="195"/>
        <v>79650</v>
      </c>
      <c r="FI97" s="529">
        <f t="shared" si="196"/>
        <v>185350</v>
      </c>
      <c r="FJ97" s="530">
        <f t="shared" si="197"/>
        <v>3820</v>
      </c>
      <c r="FK97" s="531">
        <f t="shared" si="198"/>
        <v>73.21163336687269</v>
      </c>
      <c r="FL97" s="641">
        <f t="shared" si="199"/>
        <v>0</v>
      </c>
      <c r="FM97" s="530">
        <f t="shared" si="200"/>
        <v>3820</v>
      </c>
      <c r="FN97" s="532">
        <f t="shared" si="201"/>
        <v>73.21163336687269</v>
      </c>
      <c r="FO97" s="686"/>
      <c r="FP97" s="379"/>
      <c r="FQ97" s="686"/>
      <c r="FR97" s="519">
        <f t="shared" si="233"/>
        <v>265000</v>
      </c>
      <c r="FS97" s="708">
        <f t="shared" si="202"/>
        <v>74550</v>
      </c>
      <c r="FT97" s="529">
        <f t="shared" si="203"/>
        <v>190450</v>
      </c>
      <c r="FU97" s="530">
        <f t="shared" si="204"/>
        <v>8920</v>
      </c>
      <c r="FV97" s="531">
        <f t="shared" si="205"/>
        <v>170.95491351636241</v>
      </c>
      <c r="FW97" s="641">
        <f t="shared" si="206"/>
        <v>0</v>
      </c>
      <c r="FX97" s="530">
        <f t="shared" si="207"/>
        <v>8920</v>
      </c>
      <c r="FY97" s="532">
        <f t="shared" si="208"/>
        <v>170.95491351636241</v>
      </c>
      <c r="FZ97" s="686"/>
      <c r="GA97" s="379"/>
      <c r="GB97" s="379"/>
      <c r="GC97" s="379"/>
      <c r="GD97" s="379"/>
      <c r="GE97" s="379"/>
      <c r="GF97" s="379"/>
      <c r="GG97" s="379"/>
    </row>
    <row r="98" spans="1:189" s="1" customFormat="1" ht="16.5" x14ac:dyDescent="0.3">
      <c r="A98" s="379"/>
      <c r="B98" s="379"/>
      <c r="C98" s="379"/>
      <c r="D98" s="379"/>
      <c r="E98" s="379"/>
      <c r="F98" s="379"/>
      <c r="G98" s="379"/>
      <c r="H98" s="379"/>
      <c r="I98" s="539"/>
      <c r="J98" s="379"/>
      <c r="K98" s="379"/>
      <c r="L98" s="379"/>
      <c r="M98" s="379"/>
      <c r="N98" s="379"/>
      <c r="O98" s="379"/>
      <c r="P98" s="379"/>
      <c r="Q98" s="379"/>
      <c r="R98" s="539"/>
      <c r="S98" s="379"/>
      <c r="T98" s="228"/>
      <c r="U98" s="450">
        <f t="shared" si="234"/>
        <v>270000</v>
      </c>
      <c r="V98" s="712">
        <f t="shared" si="235"/>
        <v>6964.3008932835946</v>
      </c>
      <c r="W98" s="751">
        <f t="shared" si="236"/>
        <v>-980</v>
      </c>
      <c r="X98" s="697">
        <f t="shared" si="237"/>
        <v>7420</v>
      </c>
      <c r="Y98" s="745">
        <f t="shared" si="238"/>
        <v>-1880</v>
      </c>
      <c r="Z98" s="642">
        <f t="shared" si="239"/>
        <v>-8530</v>
      </c>
      <c r="AA98" s="439">
        <f t="shared" si="240"/>
        <v>1042.5</v>
      </c>
      <c r="AB98" s="713">
        <f t="shared" si="241"/>
        <v>1042.5</v>
      </c>
      <c r="AC98" s="630">
        <f t="shared" si="145"/>
        <v>9220</v>
      </c>
      <c r="AD98" s="459">
        <f t="shared" si="146"/>
        <v>9220</v>
      </c>
      <c r="AE98" s="228"/>
      <c r="AF98" s="379"/>
      <c r="AG98" s="228"/>
      <c r="AH98" s="715">
        <f t="shared" si="147"/>
        <v>3.7730528189855859</v>
      </c>
      <c r="AI98" s="749">
        <f t="shared" si="209"/>
        <v>-0.53093509589337962</v>
      </c>
      <c r="AJ98" s="716">
        <f t="shared" si="148"/>
        <v>4.0199371546213021</v>
      </c>
      <c r="AK98" s="746">
        <f t="shared" si="210"/>
        <v>-1.018528551305667</v>
      </c>
      <c r="AL98" s="643">
        <f t="shared" si="211"/>
        <v>-4.6213024162964569</v>
      </c>
      <c r="AM98" s="457">
        <f t="shared" si="212"/>
        <v>0.56479575251923286</v>
      </c>
      <c r="AN98" s="717">
        <f t="shared" si="149"/>
        <v>0.56479575251923286</v>
      </c>
      <c r="AO98" s="633">
        <f t="shared" si="150"/>
        <v>4.9951240654458768</v>
      </c>
      <c r="AP98" s="634">
        <f t="shared" si="151"/>
        <v>4.9951240654458768</v>
      </c>
      <c r="AQ98" s="228"/>
      <c r="AR98" s="379"/>
      <c r="AS98" s="228"/>
      <c r="AT98" s="450">
        <f t="shared" si="213"/>
        <v>270000</v>
      </c>
      <c r="AU98" s="718">
        <f t="shared" si="152"/>
        <v>133.47325750148232</v>
      </c>
      <c r="AV98" s="750">
        <f t="shared" si="214"/>
        <v>-18.782042067941163</v>
      </c>
      <c r="AW98" s="720">
        <f t="shared" si="215"/>
        <v>142.20688994298308</v>
      </c>
      <c r="AX98" s="747">
        <f t="shared" si="216"/>
        <v>-36.030856211968761</v>
      </c>
      <c r="AY98" s="643">
        <f t="shared" si="217"/>
        <v>-163.48042738728378</v>
      </c>
      <c r="AZ98" s="457">
        <f t="shared" si="218"/>
        <v>19.979876383498635</v>
      </c>
      <c r="BA98" s="717">
        <f t="shared" si="219"/>
        <v>19.979876383498635</v>
      </c>
      <c r="BB98" s="458">
        <f t="shared" si="153"/>
        <v>176.70451823103829</v>
      </c>
      <c r="BC98" s="459">
        <f t="shared" si="154"/>
        <v>176.70451823103829</v>
      </c>
      <c r="BD98" s="228"/>
      <c r="BE98" s="379"/>
      <c r="BF98" s="539"/>
      <c r="BG98" s="379"/>
      <c r="BH98" s="379"/>
      <c r="BI98" s="460"/>
      <c r="BJ98" s="464">
        <f t="shared" si="242"/>
        <v>270000</v>
      </c>
      <c r="BK98" s="465">
        <f t="shared" si="155"/>
        <v>85420</v>
      </c>
      <c r="BL98" s="637">
        <f t="shared" si="156"/>
        <v>184580</v>
      </c>
      <c r="BM98" s="219"/>
      <c r="BN98" s="219"/>
      <c r="BO98" s="464">
        <f t="shared" si="220"/>
        <v>270000</v>
      </c>
      <c r="BP98" s="465">
        <f t="shared" si="157"/>
        <v>87300</v>
      </c>
      <c r="BQ98" s="637">
        <f t="shared" si="221"/>
        <v>182700</v>
      </c>
      <c r="BR98" s="707">
        <f t="shared" si="158"/>
        <v>-1880</v>
      </c>
      <c r="BS98" s="298"/>
      <c r="BT98" s="379"/>
      <c r="BU98" s="298"/>
      <c r="BV98" s="464">
        <f t="shared" si="243"/>
        <v>270000</v>
      </c>
      <c r="BW98" s="464">
        <f t="shared" si="244"/>
        <v>17622.42885</v>
      </c>
      <c r="BX98" s="637">
        <f t="shared" si="159"/>
        <v>202202.42885</v>
      </c>
      <c r="BY98" s="707">
        <f t="shared" si="160"/>
        <v>17622.428849999997</v>
      </c>
      <c r="BZ98" s="298"/>
      <c r="CA98" s="379"/>
      <c r="CB98" s="219"/>
      <c r="CC98" s="464">
        <f t="shared" si="260"/>
        <v>26302.132611940302</v>
      </c>
      <c r="CD98" s="464">
        <f t="shared" si="161"/>
        <v>296302.13261194032</v>
      </c>
      <c r="CE98" s="465">
        <f t="shared" si="162"/>
        <v>104757.83171865673</v>
      </c>
      <c r="CF98" s="637">
        <f t="shared" si="245"/>
        <v>191544.30089328359</v>
      </c>
      <c r="CG98" s="707">
        <f t="shared" si="163"/>
        <v>6964.3008932835946</v>
      </c>
      <c r="CH98" s="298"/>
      <c r="CI98" s="465">
        <f t="shared" si="164"/>
        <v>94500</v>
      </c>
      <c r="CJ98" s="464">
        <f t="shared" si="246"/>
        <v>175500</v>
      </c>
      <c r="CK98" s="637">
        <f t="shared" si="247"/>
        <v>17622.42885</v>
      </c>
      <c r="CL98" s="637">
        <f t="shared" si="222"/>
        <v>193122.42885</v>
      </c>
      <c r="CM98" s="707">
        <f t="shared" si="165"/>
        <v>8542.4288499999966</v>
      </c>
      <c r="CN98" s="298"/>
      <c r="CO98" s="379"/>
      <c r="CP98" s="539"/>
      <c r="CQ98" s="379"/>
      <c r="CR98" s="26"/>
      <c r="CS98" s="519">
        <f t="shared" si="223"/>
        <v>270000</v>
      </c>
      <c r="CT98" s="520">
        <f t="shared" si="259"/>
        <v>86400</v>
      </c>
      <c r="CU98" s="521">
        <f t="shared" si="166"/>
        <v>183600</v>
      </c>
      <c r="CV98" s="523">
        <f t="shared" si="167"/>
        <v>-980</v>
      </c>
      <c r="CW98" s="26"/>
      <c r="CX98" s="519">
        <f t="shared" si="224"/>
        <v>270000</v>
      </c>
      <c r="CY98" s="520">
        <f t="shared" si="256"/>
        <v>94500</v>
      </c>
      <c r="CZ98" s="521">
        <f t="shared" si="168"/>
        <v>175500</v>
      </c>
      <c r="DA98" s="522">
        <f t="shared" si="169"/>
        <v>-9080</v>
      </c>
      <c r="DB98" s="521">
        <f t="shared" si="225"/>
        <v>16500</v>
      </c>
      <c r="DC98" s="521">
        <f t="shared" si="170"/>
        <v>192000</v>
      </c>
      <c r="DD98" s="522">
        <f t="shared" si="248"/>
        <v>7420</v>
      </c>
      <c r="DE98" s="533">
        <f t="shared" si="226"/>
        <v>142.20688994298308</v>
      </c>
      <c r="DF98" s="26"/>
      <c r="DG98" s="379"/>
      <c r="DH98" s="480"/>
      <c r="DI98" s="519">
        <f t="shared" si="227"/>
        <v>270000</v>
      </c>
      <c r="DJ98" s="520">
        <f t="shared" si="257"/>
        <v>87300</v>
      </c>
      <c r="DK98" s="529">
        <f t="shared" si="171"/>
        <v>182700</v>
      </c>
      <c r="DL98" s="743">
        <f t="shared" si="172"/>
        <v>-1880</v>
      </c>
      <c r="DM98" s="744">
        <f t="shared" si="173"/>
        <v>-36.030856211968761</v>
      </c>
      <c r="DN98" s="480"/>
      <c r="DO98" s="379"/>
      <c r="DP98" s="484"/>
      <c r="DQ98" s="519">
        <f t="shared" si="228"/>
        <v>270000</v>
      </c>
      <c r="DR98" s="708">
        <f t="shared" si="174"/>
        <v>93950</v>
      </c>
      <c r="DS98" s="529">
        <f t="shared" si="175"/>
        <v>176050</v>
      </c>
      <c r="DT98" s="743">
        <f t="shared" si="176"/>
        <v>-8530</v>
      </c>
      <c r="DU98" s="744">
        <f t="shared" si="177"/>
        <v>-163.48042738728378</v>
      </c>
      <c r="DV98" s="484"/>
      <c r="DW98" s="379"/>
      <c r="DX98" s="486"/>
      <c r="DY98" s="464">
        <f t="shared" si="249"/>
        <v>270000</v>
      </c>
      <c r="DZ98" s="708">
        <f t="shared" si="178"/>
        <v>84377.5</v>
      </c>
      <c r="EA98" s="529">
        <f t="shared" si="250"/>
        <v>185622.5</v>
      </c>
      <c r="EB98" s="530">
        <f t="shared" si="251"/>
        <v>1042.5</v>
      </c>
      <c r="EC98" s="533">
        <f t="shared" si="252"/>
        <v>39.959752766997269</v>
      </c>
      <c r="ED98" s="464">
        <f t="shared" si="258"/>
        <v>0</v>
      </c>
      <c r="EE98" s="524">
        <f t="shared" si="179"/>
        <v>1042.5</v>
      </c>
      <c r="EF98" s="531">
        <f t="shared" si="253"/>
        <v>39.959752766997269</v>
      </c>
      <c r="EG98" s="531">
        <f t="shared" si="254"/>
        <v>19.979876383498635</v>
      </c>
      <c r="EH98" s="486"/>
      <c r="EI98" s="379"/>
      <c r="EJ98" s="686"/>
      <c r="EK98" s="519">
        <f t="shared" si="230"/>
        <v>270000</v>
      </c>
      <c r="EL98" s="708">
        <f t="shared" si="181"/>
        <v>68250</v>
      </c>
      <c r="EM98" s="529">
        <f t="shared" si="182"/>
        <v>201750</v>
      </c>
      <c r="EN98" s="530">
        <f t="shared" si="183"/>
        <v>17170</v>
      </c>
      <c r="EO98" s="531">
        <f t="shared" si="184"/>
        <v>329.06904316994871</v>
      </c>
      <c r="EP98" s="641">
        <f t="shared" si="185"/>
        <v>0</v>
      </c>
      <c r="EQ98" s="530">
        <f t="shared" si="186"/>
        <v>17170</v>
      </c>
      <c r="ER98" s="532">
        <f t="shared" si="187"/>
        <v>329.06904316994871</v>
      </c>
      <c r="ES98" s="686"/>
      <c r="ET98" s="379"/>
      <c r="EU98" s="686"/>
      <c r="EV98" s="519">
        <f t="shared" si="231"/>
        <v>270000</v>
      </c>
      <c r="EW98" s="708">
        <f t="shared" si="188"/>
        <v>84900</v>
      </c>
      <c r="EX98" s="529">
        <f t="shared" si="189"/>
        <v>185100</v>
      </c>
      <c r="EY98" s="530">
        <f t="shared" si="190"/>
        <v>520</v>
      </c>
      <c r="EZ98" s="531">
        <f t="shared" si="191"/>
        <v>9.9659815054381671</v>
      </c>
      <c r="FA98" s="641">
        <f t="shared" si="192"/>
        <v>0</v>
      </c>
      <c r="FB98" s="530">
        <f t="shared" si="193"/>
        <v>520</v>
      </c>
      <c r="FC98" s="532">
        <f t="shared" si="194"/>
        <v>9.9659815054381671</v>
      </c>
      <c r="FD98" s="686"/>
      <c r="FE98" s="379"/>
      <c r="FF98" s="686"/>
      <c r="FG98" s="519">
        <f t="shared" si="232"/>
        <v>270000</v>
      </c>
      <c r="FH98" s="708">
        <f t="shared" si="195"/>
        <v>81600</v>
      </c>
      <c r="FI98" s="529">
        <f t="shared" si="196"/>
        <v>188400</v>
      </c>
      <c r="FJ98" s="530">
        <f t="shared" si="197"/>
        <v>3820</v>
      </c>
      <c r="FK98" s="531">
        <f t="shared" si="198"/>
        <v>73.21163336687269</v>
      </c>
      <c r="FL98" s="641">
        <f t="shared" si="199"/>
        <v>0</v>
      </c>
      <c r="FM98" s="530">
        <f t="shared" si="200"/>
        <v>3820</v>
      </c>
      <c r="FN98" s="532">
        <f t="shared" si="201"/>
        <v>73.21163336687269</v>
      </c>
      <c r="FO98" s="686"/>
      <c r="FP98" s="379"/>
      <c r="FQ98" s="686"/>
      <c r="FR98" s="519">
        <f t="shared" si="233"/>
        <v>270000</v>
      </c>
      <c r="FS98" s="708">
        <f t="shared" si="202"/>
        <v>76200</v>
      </c>
      <c r="FT98" s="529">
        <f t="shared" si="203"/>
        <v>193800</v>
      </c>
      <c r="FU98" s="530">
        <f t="shared" si="204"/>
        <v>9220</v>
      </c>
      <c r="FV98" s="531">
        <f t="shared" si="205"/>
        <v>176.70451823103829</v>
      </c>
      <c r="FW98" s="641">
        <f t="shared" si="206"/>
        <v>0</v>
      </c>
      <c r="FX98" s="530">
        <f t="shared" si="207"/>
        <v>9220</v>
      </c>
      <c r="FY98" s="532">
        <f t="shared" si="208"/>
        <v>176.70451823103829</v>
      </c>
      <c r="FZ98" s="686"/>
      <c r="GA98" s="379"/>
      <c r="GB98" s="379"/>
      <c r="GC98" s="379"/>
      <c r="GD98" s="379"/>
      <c r="GE98" s="379"/>
      <c r="GF98" s="379"/>
      <c r="GG98" s="379"/>
    </row>
    <row r="99" spans="1:189" s="1" customFormat="1" x14ac:dyDescent="0.25">
      <c r="A99" s="379"/>
      <c r="B99" s="379"/>
      <c r="C99" s="379"/>
      <c r="D99" s="379"/>
      <c r="E99" s="379"/>
      <c r="F99" s="379"/>
      <c r="G99" s="379"/>
      <c r="H99" s="379"/>
      <c r="I99" s="539"/>
      <c r="J99" s="379"/>
      <c r="K99" s="379"/>
      <c r="L99" s="379"/>
      <c r="M99" s="379"/>
      <c r="N99" s="379"/>
      <c r="O99" s="379"/>
      <c r="P99" s="379"/>
      <c r="Q99" s="379"/>
      <c r="R99" s="539"/>
      <c r="S99" s="379"/>
      <c r="T99" s="228"/>
      <c r="U99" s="450">
        <f t="shared" si="234"/>
        <v>275000</v>
      </c>
      <c r="V99" s="712">
        <f t="shared" si="235"/>
        <v>6964.3008932835946</v>
      </c>
      <c r="W99" s="752">
        <f t="shared" si="236"/>
        <v>-1280</v>
      </c>
      <c r="X99" s="697">
        <f t="shared" si="237"/>
        <v>7620</v>
      </c>
      <c r="Y99" s="745">
        <f t="shared" si="238"/>
        <v>-2030</v>
      </c>
      <c r="Z99" s="642">
        <f t="shared" si="239"/>
        <v>-8830</v>
      </c>
      <c r="AA99" s="439">
        <f t="shared" si="240"/>
        <v>1042.5</v>
      </c>
      <c r="AB99" s="713">
        <f t="shared" si="241"/>
        <v>1042.5</v>
      </c>
      <c r="AC99" s="630">
        <f t="shared" si="145"/>
        <v>9520</v>
      </c>
      <c r="AD99" s="459">
        <f t="shared" si="146"/>
        <v>9520</v>
      </c>
      <c r="AE99" s="228"/>
      <c r="AF99" s="379"/>
      <c r="AG99" s="228"/>
      <c r="AH99" s="715">
        <f t="shared" si="147"/>
        <v>3.71172035030837</v>
      </c>
      <c r="AI99" s="749">
        <f t="shared" si="209"/>
        <v>-0.68219367904919259</v>
      </c>
      <c r="AJ99" s="716">
        <f t="shared" si="148"/>
        <v>4.0611842455897245</v>
      </c>
      <c r="AK99" s="746">
        <f t="shared" si="210"/>
        <v>-1.0819165378670788</v>
      </c>
      <c r="AL99" s="643">
        <f t="shared" si="211"/>
        <v>-4.7060704578159145</v>
      </c>
      <c r="AM99" s="457">
        <f t="shared" si="212"/>
        <v>0.55561477375686186</v>
      </c>
      <c r="AN99" s="717">
        <f t="shared" si="149"/>
        <v>0.55561477375686186</v>
      </c>
      <c r="AO99" s="633">
        <f t="shared" si="150"/>
        <v>5.0738154879283694</v>
      </c>
      <c r="AP99" s="634">
        <f t="shared" si="151"/>
        <v>5.0738154879283694</v>
      </c>
      <c r="AQ99" s="228"/>
      <c r="AR99" s="379"/>
      <c r="AS99" s="228"/>
      <c r="AT99" s="450">
        <f t="shared" si="213"/>
        <v>275000</v>
      </c>
      <c r="AU99" s="718">
        <f t="shared" si="152"/>
        <v>133.47325750148232</v>
      </c>
      <c r="AV99" s="750">
        <f t="shared" si="214"/>
        <v>-24.531646782617027</v>
      </c>
      <c r="AW99" s="720">
        <f t="shared" si="215"/>
        <v>146.039959752767</v>
      </c>
      <c r="AX99" s="747">
        <f t="shared" si="216"/>
        <v>-38.905658569306695</v>
      </c>
      <c r="AY99" s="643">
        <f t="shared" si="217"/>
        <v>-169.23003210195967</v>
      </c>
      <c r="AZ99" s="457">
        <f t="shared" si="218"/>
        <v>19.979876383498635</v>
      </c>
      <c r="BA99" s="717">
        <f t="shared" si="219"/>
        <v>19.979876383498635</v>
      </c>
      <c r="BB99" s="458">
        <f t="shared" si="153"/>
        <v>182.45412294571415</v>
      </c>
      <c r="BC99" s="459">
        <f t="shared" si="154"/>
        <v>182.45412294571415</v>
      </c>
      <c r="BD99" s="228"/>
      <c r="BE99" s="379"/>
      <c r="BF99" s="539"/>
      <c r="BG99" s="379"/>
      <c r="BH99" s="379"/>
      <c r="BI99" s="460"/>
      <c r="BJ99" s="464">
        <f t="shared" si="242"/>
        <v>275000</v>
      </c>
      <c r="BK99" s="465">
        <f t="shared" si="155"/>
        <v>87370</v>
      </c>
      <c r="BL99" s="637">
        <f t="shared" si="156"/>
        <v>187630</v>
      </c>
      <c r="BM99" s="219"/>
      <c r="BN99" s="219"/>
      <c r="BO99" s="464">
        <f t="shared" si="220"/>
        <v>275000</v>
      </c>
      <c r="BP99" s="465">
        <f t="shared" si="157"/>
        <v>89400</v>
      </c>
      <c r="BQ99" s="637">
        <f t="shared" si="221"/>
        <v>185600</v>
      </c>
      <c r="BR99" s="707">
        <f t="shared" si="158"/>
        <v>-2030</v>
      </c>
      <c r="BS99" s="298"/>
      <c r="BT99" s="379"/>
      <c r="BU99" s="298"/>
      <c r="BV99" s="464">
        <f t="shared" si="243"/>
        <v>275000</v>
      </c>
      <c r="BW99" s="464">
        <f t="shared" si="244"/>
        <v>17622.42885</v>
      </c>
      <c r="BX99" s="637">
        <f t="shared" si="159"/>
        <v>205252.42885</v>
      </c>
      <c r="BY99" s="707">
        <f t="shared" si="160"/>
        <v>17622.428849999997</v>
      </c>
      <c r="BZ99" s="298"/>
      <c r="CA99" s="379"/>
      <c r="CB99" s="219"/>
      <c r="CC99" s="464">
        <f t="shared" si="260"/>
        <v>26302.132611940302</v>
      </c>
      <c r="CD99" s="464">
        <f t="shared" si="161"/>
        <v>301302.13261194032</v>
      </c>
      <c r="CE99" s="465">
        <f t="shared" si="162"/>
        <v>106707.83171865673</v>
      </c>
      <c r="CF99" s="637">
        <f t="shared" si="245"/>
        <v>194594.30089328359</v>
      </c>
      <c r="CG99" s="707">
        <f t="shared" si="163"/>
        <v>6964.3008932835946</v>
      </c>
      <c r="CH99" s="298"/>
      <c r="CI99" s="465">
        <f t="shared" si="164"/>
        <v>96450</v>
      </c>
      <c r="CJ99" s="464">
        <f t="shared" si="246"/>
        <v>178550</v>
      </c>
      <c r="CK99" s="637">
        <f t="shared" si="247"/>
        <v>17622.42885</v>
      </c>
      <c r="CL99" s="637">
        <f t="shared" si="222"/>
        <v>196172.42885</v>
      </c>
      <c r="CM99" s="707">
        <f t="shared" si="165"/>
        <v>8542.4288499999966</v>
      </c>
      <c r="CN99" s="298"/>
      <c r="CO99" s="379"/>
      <c r="CP99" s="539"/>
      <c r="CQ99" s="379"/>
      <c r="CR99" s="26"/>
      <c r="CS99" s="519">
        <f t="shared" si="223"/>
        <v>275000</v>
      </c>
      <c r="CT99" s="520">
        <f t="shared" si="259"/>
        <v>88650</v>
      </c>
      <c r="CU99" s="521">
        <f t="shared" si="166"/>
        <v>186350</v>
      </c>
      <c r="CV99" s="523">
        <f t="shared" si="167"/>
        <v>-1280</v>
      </c>
      <c r="CW99" s="26"/>
      <c r="CX99" s="519">
        <f t="shared" si="224"/>
        <v>275000</v>
      </c>
      <c r="CY99" s="520">
        <f t="shared" si="256"/>
        <v>96250</v>
      </c>
      <c r="CZ99" s="521">
        <f t="shared" si="168"/>
        <v>178750</v>
      </c>
      <c r="DA99" s="522">
        <f t="shared" si="169"/>
        <v>-8880</v>
      </c>
      <c r="DB99" s="521">
        <f t="shared" si="225"/>
        <v>16500</v>
      </c>
      <c r="DC99" s="521">
        <f t="shared" si="170"/>
        <v>195250</v>
      </c>
      <c r="DD99" s="522">
        <f t="shared" si="248"/>
        <v>7620</v>
      </c>
      <c r="DE99" s="533">
        <f t="shared" si="226"/>
        <v>146.039959752767</v>
      </c>
      <c r="DF99" s="26"/>
      <c r="DG99" s="379"/>
      <c r="DH99" s="480"/>
      <c r="DI99" s="519">
        <f t="shared" si="227"/>
        <v>275000</v>
      </c>
      <c r="DJ99" s="520">
        <f t="shared" si="257"/>
        <v>89400</v>
      </c>
      <c r="DK99" s="529">
        <f t="shared" si="171"/>
        <v>185600</v>
      </c>
      <c r="DL99" s="743">
        <f t="shared" si="172"/>
        <v>-2030</v>
      </c>
      <c r="DM99" s="744">
        <f t="shared" si="173"/>
        <v>-38.905658569306695</v>
      </c>
      <c r="DN99" s="480"/>
      <c r="DO99" s="379"/>
      <c r="DP99" s="484"/>
      <c r="DQ99" s="519">
        <f t="shared" si="228"/>
        <v>275000</v>
      </c>
      <c r="DR99" s="708">
        <f t="shared" si="174"/>
        <v>96200</v>
      </c>
      <c r="DS99" s="529">
        <f t="shared" si="175"/>
        <v>178800</v>
      </c>
      <c r="DT99" s="743">
        <f t="shared" si="176"/>
        <v>-8830</v>
      </c>
      <c r="DU99" s="744">
        <f t="shared" si="177"/>
        <v>-169.23003210195967</v>
      </c>
      <c r="DV99" s="484"/>
      <c r="DW99" s="379"/>
      <c r="DX99" s="486"/>
      <c r="DY99" s="464">
        <f t="shared" si="249"/>
        <v>275000</v>
      </c>
      <c r="DZ99" s="708">
        <f t="shared" si="178"/>
        <v>86327.5</v>
      </c>
      <c r="EA99" s="529">
        <f t="shared" si="250"/>
        <v>188672.5</v>
      </c>
      <c r="EB99" s="530">
        <f t="shared" si="251"/>
        <v>1042.5</v>
      </c>
      <c r="EC99" s="533">
        <f t="shared" si="252"/>
        <v>39.959752766997269</v>
      </c>
      <c r="ED99" s="464">
        <f t="shared" si="258"/>
        <v>0</v>
      </c>
      <c r="EE99" s="524">
        <f t="shared" si="179"/>
        <v>1042.5</v>
      </c>
      <c r="EF99" s="531">
        <f t="shared" si="253"/>
        <v>39.959752766997269</v>
      </c>
      <c r="EG99" s="531">
        <f t="shared" si="254"/>
        <v>19.979876383498635</v>
      </c>
      <c r="EH99" s="486"/>
      <c r="EI99" s="379"/>
      <c r="EJ99" s="686"/>
      <c r="EK99" s="519">
        <f t="shared" si="230"/>
        <v>275000</v>
      </c>
      <c r="EL99" s="708">
        <f t="shared" si="181"/>
        <v>69650</v>
      </c>
      <c r="EM99" s="529">
        <f t="shared" si="182"/>
        <v>205350</v>
      </c>
      <c r="EN99" s="530">
        <f t="shared" si="183"/>
        <v>17720</v>
      </c>
      <c r="EO99" s="531">
        <f t="shared" si="184"/>
        <v>339.60998514685446</v>
      </c>
      <c r="EP99" s="641">
        <f t="shared" si="185"/>
        <v>0</v>
      </c>
      <c r="EQ99" s="530">
        <f t="shared" si="186"/>
        <v>17720</v>
      </c>
      <c r="ER99" s="532">
        <f t="shared" si="187"/>
        <v>339.60998514685446</v>
      </c>
      <c r="ES99" s="686"/>
      <c r="ET99" s="379"/>
      <c r="EU99" s="686"/>
      <c r="EV99" s="519">
        <f t="shared" si="231"/>
        <v>275000</v>
      </c>
      <c r="EW99" s="708">
        <f t="shared" si="188"/>
        <v>86850</v>
      </c>
      <c r="EX99" s="529">
        <f t="shared" si="189"/>
        <v>188150</v>
      </c>
      <c r="EY99" s="530">
        <f t="shared" si="190"/>
        <v>520</v>
      </c>
      <c r="EZ99" s="531">
        <f t="shared" si="191"/>
        <v>9.9659815054381671</v>
      </c>
      <c r="FA99" s="641">
        <f t="shared" si="192"/>
        <v>0</v>
      </c>
      <c r="FB99" s="530">
        <f t="shared" si="193"/>
        <v>520</v>
      </c>
      <c r="FC99" s="532">
        <f t="shared" si="194"/>
        <v>9.9659815054381671</v>
      </c>
      <c r="FD99" s="686"/>
      <c r="FE99" s="379"/>
      <c r="FF99" s="686"/>
      <c r="FG99" s="519">
        <f t="shared" si="232"/>
        <v>275000</v>
      </c>
      <c r="FH99" s="708">
        <f t="shared" si="195"/>
        <v>83550</v>
      </c>
      <c r="FI99" s="529">
        <f t="shared" si="196"/>
        <v>191450</v>
      </c>
      <c r="FJ99" s="530">
        <f t="shared" si="197"/>
        <v>3820</v>
      </c>
      <c r="FK99" s="531">
        <f t="shared" si="198"/>
        <v>73.21163336687269</v>
      </c>
      <c r="FL99" s="641">
        <f t="shared" si="199"/>
        <v>0</v>
      </c>
      <c r="FM99" s="530">
        <f t="shared" si="200"/>
        <v>3820</v>
      </c>
      <c r="FN99" s="532">
        <f t="shared" si="201"/>
        <v>73.21163336687269</v>
      </c>
      <c r="FO99" s="686"/>
      <c r="FP99" s="379"/>
      <c r="FQ99" s="686"/>
      <c r="FR99" s="519">
        <f t="shared" si="233"/>
        <v>275000</v>
      </c>
      <c r="FS99" s="708">
        <f t="shared" si="202"/>
        <v>77850</v>
      </c>
      <c r="FT99" s="529">
        <f t="shared" si="203"/>
        <v>197150</v>
      </c>
      <c r="FU99" s="530">
        <f t="shared" si="204"/>
        <v>9520</v>
      </c>
      <c r="FV99" s="531">
        <f t="shared" si="205"/>
        <v>182.45412294571415</v>
      </c>
      <c r="FW99" s="641">
        <f t="shared" si="206"/>
        <v>0</v>
      </c>
      <c r="FX99" s="530">
        <f t="shared" si="207"/>
        <v>9520</v>
      </c>
      <c r="FY99" s="532">
        <f t="shared" si="208"/>
        <v>182.45412294571415</v>
      </c>
      <c r="FZ99" s="686"/>
      <c r="GA99" s="379"/>
      <c r="GB99" s="379"/>
      <c r="GC99" s="379"/>
      <c r="GD99" s="379"/>
      <c r="GE99" s="379"/>
      <c r="GF99" s="379"/>
      <c r="GG99" s="379"/>
    </row>
    <row r="100" spans="1:189" s="1" customFormat="1" x14ac:dyDescent="0.25">
      <c r="A100" s="379"/>
      <c r="B100" s="379"/>
      <c r="C100" s="379"/>
      <c r="D100" s="379"/>
      <c r="E100" s="379"/>
      <c r="F100" s="379"/>
      <c r="G100" s="379"/>
      <c r="H100" s="379"/>
      <c r="I100" s="539"/>
      <c r="J100" s="379"/>
      <c r="K100" s="379"/>
      <c r="L100" s="379"/>
      <c r="M100" s="379"/>
      <c r="N100" s="379"/>
      <c r="O100" s="379"/>
      <c r="P100" s="379"/>
      <c r="Q100" s="379"/>
      <c r="R100" s="539"/>
      <c r="S100" s="379"/>
      <c r="T100" s="228"/>
      <c r="U100" s="450">
        <f t="shared" si="234"/>
        <v>280000</v>
      </c>
      <c r="V100" s="712">
        <f t="shared" si="235"/>
        <v>6964.3008932835946</v>
      </c>
      <c r="W100" s="752">
        <f t="shared" si="236"/>
        <v>-1580</v>
      </c>
      <c r="X100" s="697">
        <f t="shared" si="237"/>
        <v>7820</v>
      </c>
      <c r="Y100" s="745">
        <f t="shared" si="238"/>
        <v>-2180</v>
      </c>
      <c r="Z100" s="642">
        <f t="shared" si="239"/>
        <v>-9130</v>
      </c>
      <c r="AA100" s="439">
        <f t="shared" si="240"/>
        <v>1042.5</v>
      </c>
      <c r="AB100" s="713">
        <f t="shared" si="241"/>
        <v>1042.5</v>
      </c>
      <c r="AC100" s="630">
        <f t="shared" si="145"/>
        <v>9820</v>
      </c>
      <c r="AD100" s="459">
        <f t="shared" si="146"/>
        <v>9820</v>
      </c>
      <c r="AE100" s="228"/>
      <c r="AF100" s="379"/>
      <c r="AG100" s="228"/>
      <c r="AH100" s="715">
        <f t="shared" si="147"/>
        <v>3.6523499545225482</v>
      </c>
      <c r="AI100" s="749">
        <f t="shared" si="209"/>
        <v>-0.82861338367946302</v>
      </c>
      <c r="AJ100" s="716">
        <f t="shared" si="148"/>
        <v>4.1011118103629114</v>
      </c>
      <c r="AK100" s="746">
        <f t="shared" si="210"/>
        <v>-1.143276693937487</v>
      </c>
      <c r="AL100" s="643">
        <f t="shared" si="211"/>
        <v>-4.7881267044262641</v>
      </c>
      <c r="AM100" s="457">
        <f t="shared" si="212"/>
        <v>0.54672750157331651</v>
      </c>
      <c r="AN100" s="717">
        <f t="shared" si="149"/>
        <v>0.54672750157331651</v>
      </c>
      <c r="AO100" s="633">
        <f t="shared" si="150"/>
        <v>5.1499895112229916</v>
      </c>
      <c r="AP100" s="634">
        <f t="shared" si="151"/>
        <v>5.1499895112229916</v>
      </c>
      <c r="AQ100" s="228"/>
      <c r="AR100" s="379"/>
      <c r="AS100" s="228"/>
      <c r="AT100" s="450">
        <f t="shared" si="213"/>
        <v>280000</v>
      </c>
      <c r="AU100" s="718">
        <f t="shared" si="152"/>
        <v>133.47325750148232</v>
      </c>
      <c r="AV100" s="750">
        <f t="shared" si="214"/>
        <v>-30.281251497292892</v>
      </c>
      <c r="AW100" s="720">
        <f t="shared" si="215"/>
        <v>149.8730295625509</v>
      </c>
      <c r="AX100" s="747">
        <f t="shared" si="216"/>
        <v>-41.780460926644629</v>
      </c>
      <c r="AY100" s="643">
        <f t="shared" si="217"/>
        <v>-174.97963681663552</v>
      </c>
      <c r="AZ100" s="457">
        <f t="shared" si="218"/>
        <v>19.979876383498635</v>
      </c>
      <c r="BA100" s="717">
        <f t="shared" si="219"/>
        <v>19.979876383498635</v>
      </c>
      <c r="BB100" s="458">
        <f t="shared" si="153"/>
        <v>188.20372766039</v>
      </c>
      <c r="BC100" s="459">
        <f t="shared" si="154"/>
        <v>188.20372766039</v>
      </c>
      <c r="BD100" s="228"/>
      <c r="BE100" s="379"/>
      <c r="BF100" s="539"/>
      <c r="BG100" s="379"/>
      <c r="BH100" s="379"/>
      <c r="BI100" s="460"/>
      <c r="BJ100" s="464">
        <f t="shared" si="242"/>
        <v>280000</v>
      </c>
      <c r="BK100" s="465">
        <f t="shared" si="155"/>
        <v>89320</v>
      </c>
      <c r="BL100" s="637">
        <f t="shared" si="156"/>
        <v>190680</v>
      </c>
      <c r="BM100" s="219"/>
      <c r="BN100" s="219"/>
      <c r="BO100" s="464">
        <f t="shared" si="220"/>
        <v>280000</v>
      </c>
      <c r="BP100" s="465">
        <f t="shared" si="157"/>
        <v>91500</v>
      </c>
      <c r="BQ100" s="637">
        <f t="shared" si="221"/>
        <v>188500</v>
      </c>
      <c r="BR100" s="707">
        <f t="shared" si="158"/>
        <v>-2180</v>
      </c>
      <c r="BS100" s="298"/>
      <c r="BT100" s="379"/>
      <c r="BU100" s="298"/>
      <c r="BV100" s="464">
        <f t="shared" si="243"/>
        <v>280000</v>
      </c>
      <c r="BW100" s="464">
        <f t="shared" si="244"/>
        <v>17622.42885</v>
      </c>
      <c r="BX100" s="637">
        <f t="shared" si="159"/>
        <v>208302.42885</v>
      </c>
      <c r="BY100" s="707">
        <f t="shared" si="160"/>
        <v>17622.428849999997</v>
      </c>
      <c r="BZ100" s="298"/>
      <c r="CA100" s="379"/>
      <c r="CB100" s="219"/>
      <c r="CC100" s="464">
        <f t="shared" si="260"/>
        <v>26302.132611940302</v>
      </c>
      <c r="CD100" s="464">
        <f t="shared" si="161"/>
        <v>306302.13261194032</v>
      </c>
      <c r="CE100" s="465">
        <f t="shared" si="162"/>
        <v>108657.83171865673</v>
      </c>
      <c r="CF100" s="637">
        <f t="shared" si="245"/>
        <v>197644.30089328359</v>
      </c>
      <c r="CG100" s="707">
        <f t="shared" si="163"/>
        <v>6964.3008932835946</v>
      </c>
      <c r="CH100" s="298"/>
      <c r="CI100" s="465">
        <f t="shared" si="164"/>
        <v>98400</v>
      </c>
      <c r="CJ100" s="464">
        <f t="shared" si="246"/>
        <v>181600</v>
      </c>
      <c r="CK100" s="637">
        <f t="shared" si="247"/>
        <v>17622.42885</v>
      </c>
      <c r="CL100" s="637">
        <f t="shared" si="222"/>
        <v>199222.42885</v>
      </c>
      <c r="CM100" s="707">
        <f t="shared" si="165"/>
        <v>8542.4288499999966</v>
      </c>
      <c r="CN100" s="298"/>
      <c r="CO100" s="379"/>
      <c r="CP100" s="539"/>
      <c r="CQ100" s="379"/>
      <c r="CR100" s="26"/>
      <c r="CS100" s="519">
        <f t="shared" si="223"/>
        <v>280000</v>
      </c>
      <c r="CT100" s="520">
        <f t="shared" si="259"/>
        <v>90900</v>
      </c>
      <c r="CU100" s="521">
        <f t="shared" si="166"/>
        <v>189100</v>
      </c>
      <c r="CV100" s="523">
        <f t="shared" si="167"/>
        <v>-1580</v>
      </c>
      <c r="CW100" s="26"/>
      <c r="CX100" s="519">
        <f t="shared" si="224"/>
        <v>280000</v>
      </c>
      <c r="CY100" s="520">
        <f t="shared" si="256"/>
        <v>98000</v>
      </c>
      <c r="CZ100" s="521">
        <f t="shared" si="168"/>
        <v>182000</v>
      </c>
      <c r="DA100" s="522">
        <f t="shared" si="169"/>
        <v>-8680</v>
      </c>
      <c r="DB100" s="521">
        <f t="shared" si="225"/>
        <v>16500</v>
      </c>
      <c r="DC100" s="521">
        <f t="shared" si="170"/>
        <v>198500</v>
      </c>
      <c r="DD100" s="522">
        <f t="shared" si="248"/>
        <v>7820</v>
      </c>
      <c r="DE100" s="533">
        <f t="shared" si="226"/>
        <v>149.8730295625509</v>
      </c>
      <c r="DF100" s="26"/>
      <c r="DG100" s="379"/>
      <c r="DH100" s="480"/>
      <c r="DI100" s="519">
        <f t="shared" si="227"/>
        <v>280000</v>
      </c>
      <c r="DJ100" s="520">
        <f t="shared" si="257"/>
        <v>91500</v>
      </c>
      <c r="DK100" s="529">
        <f t="shared" si="171"/>
        <v>188500</v>
      </c>
      <c r="DL100" s="743">
        <f t="shared" si="172"/>
        <v>-2180</v>
      </c>
      <c r="DM100" s="744">
        <f t="shared" si="173"/>
        <v>-41.780460926644629</v>
      </c>
      <c r="DN100" s="480"/>
      <c r="DO100" s="379"/>
      <c r="DP100" s="484"/>
      <c r="DQ100" s="519">
        <f t="shared" si="228"/>
        <v>280000</v>
      </c>
      <c r="DR100" s="708">
        <f t="shared" si="174"/>
        <v>98450</v>
      </c>
      <c r="DS100" s="529">
        <f t="shared" si="175"/>
        <v>181550</v>
      </c>
      <c r="DT100" s="743">
        <f t="shared" si="176"/>
        <v>-9130</v>
      </c>
      <c r="DU100" s="744">
        <f t="shared" si="177"/>
        <v>-174.97963681663552</v>
      </c>
      <c r="DV100" s="484"/>
      <c r="DW100" s="379"/>
      <c r="DX100" s="486"/>
      <c r="DY100" s="464">
        <f t="shared" si="249"/>
        <v>280000</v>
      </c>
      <c r="DZ100" s="708">
        <f t="shared" si="178"/>
        <v>88277.5</v>
      </c>
      <c r="EA100" s="529">
        <f t="shared" si="250"/>
        <v>191722.5</v>
      </c>
      <c r="EB100" s="530">
        <f t="shared" si="251"/>
        <v>1042.5</v>
      </c>
      <c r="EC100" s="533">
        <f t="shared" si="252"/>
        <v>39.959752766997269</v>
      </c>
      <c r="ED100" s="464">
        <f t="shared" si="258"/>
        <v>0</v>
      </c>
      <c r="EE100" s="524">
        <f t="shared" si="179"/>
        <v>1042.5</v>
      </c>
      <c r="EF100" s="531">
        <f t="shared" si="253"/>
        <v>39.959752766997269</v>
      </c>
      <c r="EG100" s="531">
        <f t="shared" si="254"/>
        <v>19.979876383498635</v>
      </c>
      <c r="EH100" s="486"/>
      <c r="EI100" s="379"/>
      <c r="EJ100" s="686"/>
      <c r="EK100" s="519">
        <f t="shared" si="230"/>
        <v>280000</v>
      </c>
      <c r="EL100" s="708">
        <f t="shared" si="181"/>
        <v>71050</v>
      </c>
      <c r="EM100" s="529">
        <f t="shared" si="182"/>
        <v>208950</v>
      </c>
      <c r="EN100" s="530">
        <f t="shared" si="183"/>
        <v>18270</v>
      </c>
      <c r="EO100" s="531">
        <f t="shared" si="184"/>
        <v>350.15092712376025</v>
      </c>
      <c r="EP100" s="641">
        <f t="shared" si="185"/>
        <v>0</v>
      </c>
      <c r="EQ100" s="530">
        <f t="shared" si="186"/>
        <v>18270</v>
      </c>
      <c r="ER100" s="532">
        <f t="shared" si="187"/>
        <v>350.15092712376025</v>
      </c>
      <c r="ES100" s="686"/>
      <c r="ET100" s="379"/>
      <c r="EU100" s="686"/>
      <c r="EV100" s="519">
        <f t="shared" si="231"/>
        <v>280000</v>
      </c>
      <c r="EW100" s="708">
        <f t="shared" si="188"/>
        <v>88800</v>
      </c>
      <c r="EX100" s="529">
        <f t="shared" si="189"/>
        <v>191200</v>
      </c>
      <c r="EY100" s="530">
        <f t="shared" si="190"/>
        <v>520</v>
      </c>
      <c r="EZ100" s="531">
        <f t="shared" si="191"/>
        <v>9.9659815054381671</v>
      </c>
      <c r="FA100" s="641">
        <f t="shared" si="192"/>
        <v>0</v>
      </c>
      <c r="FB100" s="530">
        <f t="shared" si="193"/>
        <v>520</v>
      </c>
      <c r="FC100" s="532">
        <f t="shared" si="194"/>
        <v>9.9659815054381671</v>
      </c>
      <c r="FD100" s="686"/>
      <c r="FE100" s="379"/>
      <c r="FF100" s="686"/>
      <c r="FG100" s="519">
        <f t="shared" si="232"/>
        <v>280000</v>
      </c>
      <c r="FH100" s="708">
        <f t="shared" si="195"/>
        <v>85500</v>
      </c>
      <c r="FI100" s="529">
        <f t="shared" si="196"/>
        <v>194500</v>
      </c>
      <c r="FJ100" s="530">
        <f t="shared" si="197"/>
        <v>3820</v>
      </c>
      <c r="FK100" s="531">
        <f t="shared" si="198"/>
        <v>73.21163336687269</v>
      </c>
      <c r="FL100" s="641">
        <f t="shared" si="199"/>
        <v>0</v>
      </c>
      <c r="FM100" s="530">
        <f t="shared" si="200"/>
        <v>3820</v>
      </c>
      <c r="FN100" s="532">
        <f t="shared" si="201"/>
        <v>73.21163336687269</v>
      </c>
      <c r="FO100" s="686"/>
      <c r="FP100" s="379"/>
      <c r="FQ100" s="686"/>
      <c r="FR100" s="519">
        <f t="shared" si="233"/>
        <v>280000</v>
      </c>
      <c r="FS100" s="708">
        <f t="shared" si="202"/>
        <v>79500</v>
      </c>
      <c r="FT100" s="529">
        <f t="shared" si="203"/>
        <v>200500</v>
      </c>
      <c r="FU100" s="530">
        <f t="shared" si="204"/>
        <v>9820</v>
      </c>
      <c r="FV100" s="531">
        <f t="shared" si="205"/>
        <v>188.20372766039</v>
      </c>
      <c r="FW100" s="641">
        <f t="shared" si="206"/>
        <v>0</v>
      </c>
      <c r="FX100" s="530">
        <f t="shared" si="207"/>
        <v>9820</v>
      </c>
      <c r="FY100" s="532">
        <f t="shared" si="208"/>
        <v>188.20372766039</v>
      </c>
      <c r="FZ100" s="686"/>
      <c r="GA100" s="379"/>
      <c r="GB100" s="379"/>
      <c r="GC100" s="379"/>
      <c r="GD100" s="379"/>
      <c r="GE100" s="379"/>
      <c r="GF100" s="379"/>
      <c r="GG100" s="379"/>
    </row>
    <row r="101" spans="1:189" s="1" customFormat="1" x14ac:dyDescent="0.25">
      <c r="A101" s="379"/>
      <c r="B101" s="379"/>
      <c r="C101" s="379"/>
      <c r="D101" s="379"/>
      <c r="E101" s="379"/>
      <c r="F101" s="379"/>
      <c r="G101" s="379"/>
      <c r="H101" s="379"/>
      <c r="I101" s="539"/>
      <c r="J101" s="379"/>
      <c r="K101" s="379"/>
      <c r="L101" s="379"/>
      <c r="M101" s="379"/>
      <c r="N101" s="379"/>
      <c r="O101" s="379"/>
      <c r="P101" s="379"/>
      <c r="Q101" s="379"/>
      <c r="R101" s="539"/>
      <c r="S101" s="379"/>
      <c r="T101" s="228"/>
      <c r="U101" s="450">
        <f t="shared" si="234"/>
        <v>285000</v>
      </c>
      <c r="V101" s="712">
        <f t="shared" si="235"/>
        <v>6964.3008932835946</v>
      </c>
      <c r="W101" s="752">
        <f t="shared" si="236"/>
        <v>-1880</v>
      </c>
      <c r="X101" s="697">
        <f t="shared" si="237"/>
        <v>8020</v>
      </c>
      <c r="Y101" s="745">
        <f t="shared" si="238"/>
        <v>-2330</v>
      </c>
      <c r="Z101" s="642">
        <f t="shared" si="239"/>
        <v>-9430</v>
      </c>
      <c r="AA101" s="439">
        <f t="shared" si="240"/>
        <v>1042.5</v>
      </c>
      <c r="AB101" s="713">
        <f t="shared" si="241"/>
        <v>1042.5</v>
      </c>
      <c r="AC101" s="630">
        <f t="shared" si="145"/>
        <v>10120</v>
      </c>
      <c r="AD101" s="459">
        <f t="shared" si="146"/>
        <v>10120</v>
      </c>
      <c r="AE101" s="228"/>
      <c r="AF101" s="379"/>
      <c r="AG101" s="228"/>
      <c r="AH101" s="715">
        <f t="shared" si="147"/>
        <v>3.5948489615875676</v>
      </c>
      <c r="AI101" s="749">
        <f t="shared" si="209"/>
        <v>-0.97042275331647143</v>
      </c>
      <c r="AJ101" s="716">
        <f t="shared" si="148"/>
        <v>4.1397821710628193</v>
      </c>
      <c r="AK101" s="746">
        <f t="shared" si="210"/>
        <v>-1.2027047953337118</v>
      </c>
      <c r="AL101" s="643">
        <f t="shared" si="211"/>
        <v>-4.8675992360501725</v>
      </c>
      <c r="AM101" s="457">
        <f t="shared" si="212"/>
        <v>0.53812006400660717</v>
      </c>
      <c r="AN101" s="717">
        <f t="shared" si="149"/>
        <v>0.53812006400660717</v>
      </c>
      <c r="AO101" s="633">
        <f t="shared" si="150"/>
        <v>5.2237650338099417</v>
      </c>
      <c r="AP101" s="634">
        <f t="shared" si="151"/>
        <v>5.2237650338099417</v>
      </c>
      <c r="AQ101" s="228"/>
      <c r="AR101" s="379"/>
      <c r="AS101" s="228"/>
      <c r="AT101" s="450">
        <f t="shared" si="213"/>
        <v>285000</v>
      </c>
      <c r="AU101" s="718">
        <f t="shared" si="152"/>
        <v>133.47325750148232</v>
      </c>
      <c r="AV101" s="750">
        <f t="shared" si="214"/>
        <v>-36.030856211968761</v>
      </c>
      <c r="AW101" s="720">
        <f t="shared" si="215"/>
        <v>153.70609937233482</v>
      </c>
      <c r="AX101" s="747">
        <f t="shared" si="216"/>
        <v>-44.655263283982556</v>
      </c>
      <c r="AY101" s="643">
        <f t="shared" si="217"/>
        <v>-180.72924153131137</v>
      </c>
      <c r="AZ101" s="457">
        <f t="shared" si="218"/>
        <v>19.979876383498635</v>
      </c>
      <c r="BA101" s="717">
        <f t="shared" si="219"/>
        <v>19.979876383498635</v>
      </c>
      <c r="BB101" s="458">
        <f t="shared" si="153"/>
        <v>193.95333237506588</v>
      </c>
      <c r="BC101" s="459">
        <f t="shared" si="154"/>
        <v>193.95333237506588</v>
      </c>
      <c r="BD101" s="228"/>
      <c r="BE101" s="379"/>
      <c r="BF101" s="539"/>
      <c r="BG101" s="379"/>
      <c r="BH101" s="379"/>
      <c r="BI101" s="460"/>
      <c r="BJ101" s="464">
        <f t="shared" si="242"/>
        <v>285000</v>
      </c>
      <c r="BK101" s="465">
        <f t="shared" si="155"/>
        <v>91270</v>
      </c>
      <c r="BL101" s="637">
        <f t="shared" si="156"/>
        <v>193730</v>
      </c>
      <c r="BM101" s="219"/>
      <c r="BN101" s="219"/>
      <c r="BO101" s="464">
        <f t="shared" si="220"/>
        <v>285000</v>
      </c>
      <c r="BP101" s="465">
        <f t="shared" si="157"/>
        <v>93600</v>
      </c>
      <c r="BQ101" s="637">
        <f t="shared" si="221"/>
        <v>191400</v>
      </c>
      <c r="BR101" s="707">
        <f t="shared" si="158"/>
        <v>-2330</v>
      </c>
      <c r="BS101" s="298"/>
      <c r="BT101" s="379"/>
      <c r="BU101" s="298"/>
      <c r="BV101" s="464">
        <f t="shared" si="243"/>
        <v>285000</v>
      </c>
      <c r="BW101" s="464">
        <f t="shared" si="244"/>
        <v>17622.42885</v>
      </c>
      <c r="BX101" s="637">
        <f t="shared" si="159"/>
        <v>211352.42885</v>
      </c>
      <c r="BY101" s="707">
        <f t="shared" si="160"/>
        <v>17622.428849999997</v>
      </c>
      <c r="BZ101" s="298"/>
      <c r="CA101" s="379"/>
      <c r="CB101" s="219"/>
      <c r="CC101" s="464">
        <f t="shared" si="260"/>
        <v>26302.132611940302</v>
      </c>
      <c r="CD101" s="464">
        <f t="shared" si="161"/>
        <v>311302.13261194032</v>
      </c>
      <c r="CE101" s="465">
        <f t="shared" si="162"/>
        <v>110607.83171865673</v>
      </c>
      <c r="CF101" s="637">
        <f t="shared" si="245"/>
        <v>200694.30089328359</v>
      </c>
      <c r="CG101" s="707">
        <f t="shared" si="163"/>
        <v>6964.3008932835946</v>
      </c>
      <c r="CH101" s="298"/>
      <c r="CI101" s="465">
        <f t="shared" si="164"/>
        <v>100350</v>
      </c>
      <c r="CJ101" s="464">
        <f t="shared" si="246"/>
        <v>184650</v>
      </c>
      <c r="CK101" s="637">
        <f t="shared" si="247"/>
        <v>17622.42885</v>
      </c>
      <c r="CL101" s="637">
        <f t="shared" si="222"/>
        <v>202272.42885</v>
      </c>
      <c r="CM101" s="707">
        <f t="shared" si="165"/>
        <v>8542.4288499999966</v>
      </c>
      <c r="CN101" s="298"/>
      <c r="CO101" s="379"/>
      <c r="CP101" s="539"/>
      <c r="CQ101" s="379"/>
      <c r="CR101" s="26"/>
      <c r="CS101" s="519">
        <f t="shared" si="223"/>
        <v>285000</v>
      </c>
      <c r="CT101" s="520">
        <f t="shared" si="259"/>
        <v>93150</v>
      </c>
      <c r="CU101" s="521">
        <f t="shared" si="166"/>
        <v>191850</v>
      </c>
      <c r="CV101" s="523">
        <f t="shared" si="167"/>
        <v>-1880</v>
      </c>
      <c r="CW101" s="26"/>
      <c r="CX101" s="519">
        <f t="shared" si="224"/>
        <v>285000</v>
      </c>
      <c r="CY101" s="520">
        <f t="shared" si="256"/>
        <v>99750</v>
      </c>
      <c r="CZ101" s="521">
        <f t="shared" si="168"/>
        <v>185250</v>
      </c>
      <c r="DA101" s="522">
        <f t="shared" si="169"/>
        <v>-8480</v>
      </c>
      <c r="DB101" s="521">
        <f t="shared" si="225"/>
        <v>16500</v>
      </c>
      <c r="DC101" s="521">
        <f t="shared" si="170"/>
        <v>201750</v>
      </c>
      <c r="DD101" s="522">
        <f t="shared" si="248"/>
        <v>8020</v>
      </c>
      <c r="DE101" s="533">
        <f t="shared" si="226"/>
        <v>153.70609937233482</v>
      </c>
      <c r="DF101" s="26"/>
      <c r="DG101" s="379"/>
      <c r="DH101" s="480"/>
      <c r="DI101" s="519">
        <f t="shared" si="227"/>
        <v>285000</v>
      </c>
      <c r="DJ101" s="520">
        <f t="shared" si="257"/>
        <v>93600</v>
      </c>
      <c r="DK101" s="529">
        <f t="shared" si="171"/>
        <v>191400</v>
      </c>
      <c r="DL101" s="743">
        <f t="shared" si="172"/>
        <v>-2330</v>
      </c>
      <c r="DM101" s="744">
        <f t="shared" si="173"/>
        <v>-44.655263283982556</v>
      </c>
      <c r="DN101" s="480"/>
      <c r="DO101" s="379"/>
      <c r="DP101" s="484"/>
      <c r="DQ101" s="519">
        <f t="shared" si="228"/>
        <v>285000</v>
      </c>
      <c r="DR101" s="708">
        <f t="shared" si="174"/>
        <v>100700</v>
      </c>
      <c r="DS101" s="529">
        <f t="shared" si="175"/>
        <v>184300</v>
      </c>
      <c r="DT101" s="743">
        <f t="shared" si="176"/>
        <v>-9430</v>
      </c>
      <c r="DU101" s="744">
        <f t="shared" si="177"/>
        <v>-180.72924153131137</v>
      </c>
      <c r="DV101" s="484"/>
      <c r="DW101" s="379"/>
      <c r="DX101" s="486"/>
      <c r="DY101" s="464">
        <f t="shared" si="249"/>
        <v>285000</v>
      </c>
      <c r="DZ101" s="708">
        <f t="shared" si="178"/>
        <v>90227.5</v>
      </c>
      <c r="EA101" s="529">
        <f t="shared" si="250"/>
        <v>194772.5</v>
      </c>
      <c r="EB101" s="530">
        <f t="shared" si="251"/>
        <v>1042.5</v>
      </c>
      <c r="EC101" s="533">
        <f t="shared" si="252"/>
        <v>39.959752766997269</v>
      </c>
      <c r="ED101" s="464">
        <f t="shared" si="258"/>
        <v>0</v>
      </c>
      <c r="EE101" s="524">
        <f t="shared" si="179"/>
        <v>1042.5</v>
      </c>
      <c r="EF101" s="531">
        <f t="shared" si="253"/>
        <v>39.959752766997269</v>
      </c>
      <c r="EG101" s="531">
        <f t="shared" si="254"/>
        <v>19.979876383498635</v>
      </c>
      <c r="EH101" s="486"/>
      <c r="EI101" s="379"/>
      <c r="EJ101" s="686"/>
      <c r="EK101" s="519">
        <f t="shared" si="230"/>
        <v>285000</v>
      </c>
      <c r="EL101" s="708">
        <f t="shared" si="181"/>
        <v>72450</v>
      </c>
      <c r="EM101" s="529">
        <f t="shared" si="182"/>
        <v>212550</v>
      </c>
      <c r="EN101" s="530">
        <f t="shared" si="183"/>
        <v>18820</v>
      </c>
      <c r="EO101" s="531">
        <f t="shared" si="184"/>
        <v>360.691869100666</v>
      </c>
      <c r="EP101" s="641">
        <f t="shared" si="185"/>
        <v>0</v>
      </c>
      <c r="EQ101" s="530">
        <f t="shared" si="186"/>
        <v>18820</v>
      </c>
      <c r="ER101" s="532">
        <f t="shared" si="187"/>
        <v>360.691869100666</v>
      </c>
      <c r="ES101" s="686"/>
      <c r="ET101" s="379"/>
      <c r="EU101" s="686"/>
      <c r="EV101" s="519">
        <f t="shared" si="231"/>
        <v>285000</v>
      </c>
      <c r="EW101" s="708">
        <f t="shared" si="188"/>
        <v>90750</v>
      </c>
      <c r="EX101" s="529">
        <f t="shared" si="189"/>
        <v>194250</v>
      </c>
      <c r="EY101" s="530">
        <f t="shared" si="190"/>
        <v>520</v>
      </c>
      <c r="EZ101" s="531">
        <f t="shared" si="191"/>
        <v>9.9659815054381671</v>
      </c>
      <c r="FA101" s="641">
        <f t="shared" si="192"/>
        <v>0</v>
      </c>
      <c r="FB101" s="530">
        <f t="shared" si="193"/>
        <v>520</v>
      </c>
      <c r="FC101" s="532">
        <f t="shared" si="194"/>
        <v>9.9659815054381671</v>
      </c>
      <c r="FD101" s="686"/>
      <c r="FE101" s="379"/>
      <c r="FF101" s="686"/>
      <c r="FG101" s="519">
        <f t="shared" si="232"/>
        <v>285000</v>
      </c>
      <c r="FH101" s="708">
        <f t="shared" si="195"/>
        <v>87450</v>
      </c>
      <c r="FI101" s="529">
        <f t="shared" si="196"/>
        <v>197550</v>
      </c>
      <c r="FJ101" s="530">
        <f t="shared" si="197"/>
        <v>3820</v>
      </c>
      <c r="FK101" s="531">
        <f t="shared" si="198"/>
        <v>73.21163336687269</v>
      </c>
      <c r="FL101" s="641">
        <f t="shared" si="199"/>
        <v>0</v>
      </c>
      <c r="FM101" s="530">
        <f t="shared" si="200"/>
        <v>3820</v>
      </c>
      <c r="FN101" s="532">
        <f t="shared" si="201"/>
        <v>73.21163336687269</v>
      </c>
      <c r="FO101" s="686"/>
      <c r="FP101" s="379"/>
      <c r="FQ101" s="686"/>
      <c r="FR101" s="519">
        <f t="shared" si="233"/>
        <v>285000</v>
      </c>
      <c r="FS101" s="708">
        <f t="shared" si="202"/>
        <v>81150</v>
      </c>
      <c r="FT101" s="529">
        <f t="shared" si="203"/>
        <v>203850</v>
      </c>
      <c r="FU101" s="530">
        <f t="shared" si="204"/>
        <v>10120</v>
      </c>
      <c r="FV101" s="531">
        <f t="shared" si="205"/>
        <v>193.95333237506588</v>
      </c>
      <c r="FW101" s="641">
        <f t="shared" si="206"/>
        <v>0</v>
      </c>
      <c r="FX101" s="530">
        <f t="shared" si="207"/>
        <v>10120</v>
      </c>
      <c r="FY101" s="532">
        <f t="shared" si="208"/>
        <v>193.95333237506588</v>
      </c>
      <c r="FZ101" s="686"/>
      <c r="GA101" s="379"/>
      <c r="GB101" s="379"/>
      <c r="GC101" s="379"/>
      <c r="GD101" s="379"/>
      <c r="GE101" s="379"/>
      <c r="GF101" s="379"/>
      <c r="GG101" s="379"/>
    </row>
    <row r="102" spans="1:189" s="1" customFormat="1" x14ac:dyDescent="0.25">
      <c r="A102" s="379"/>
      <c r="B102" s="379"/>
      <c r="C102" s="379"/>
      <c r="D102" s="379"/>
      <c r="E102" s="379"/>
      <c r="F102" s="379"/>
      <c r="G102" s="379"/>
      <c r="H102" s="379"/>
      <c r="I102" s="539"/>
      <c r="J102" s="379"/>
      <c r="K102" s="379"/>
      <c r="L102" s="379"/>
      <c r="M102" s="379"/>
      <c r="N102" s="379"/>
      <c r="O102" s="379"/>
      <c r="P102" s="379"/>
      <c r="Q102" s="379"/>
      <c r="R102" s="539"/>
      <c r="S102" s="379"/>
      <c r="T102" s="228"/>
      <c r="U102" s="450">
        <f t="shared" si="234"/>
        <v>290000</v>
      </c>
      <c r="V102" s="712">
        <f t="shared" si="235"/>
        <v>6964.3008932835946</v>
      </c>
      <c r="W102" s="752">
        <f t="shared" si="236"/>
        <v>-2180</v>
      </c>
      <c r="X102" s="697">
        <f t="shared" si="237"/>
        <v>8220</v>
      </c>
      <c r="Y102" s="745">
        <f t="shared" si="238"/>
        <v>-2480</v>
      </c>
      <c r="Z102" s="642">
        <f t="shared" si="239"/>
        <v>-9730</v>
      </c>
      <c r="AA102" s="439">
        <f t="shared" si="240"/>
        <v>1042.5</v>
      </c>
      <c r="AB102" s="713">
        <f t="shared" si="241"/>
        <v>1042.5</v>
      </c>
      <c r="AC102" s="630">
        <f t="shared" si="145"/>
        <v>10420</v>
      </c>
      <c r="AD102" s="459">
        <f t="shared" si="146"/>
        <v>10420</v>
      </c>
      <c r="AE102" s="228"/>
      <c r="AF102" s="379"/>
      <c r="AG102" s="228"/>
      <c r="AH102" s="715">
        <f t="shared" si="147"/>
        <v>3.5391304468358546</v>
      </c>
      <c r="AI102" s="749">
        <f t="shared" si="209"/>
        <v>-1.1078361622116069</v>
      </c>
      <c r="AJ102" s="716">
        <f t="shared" si="148"/>
        <v>4.177253785953857</v>
      </c>
      <c r="AK102" s="746">
        <f t="shared" si="210"/>
        <v>-1.2602906799471492</v>
      </c>
      <c r="AL102" s="643">
        <f t="shared" si="211"/>
        <v>-4.9446081918894196</v>
      </c>
      <c r="AM102" s="457">
        <f t="shared" si="212"/>
        <v>0.52977944913100927</v>
      </c>
      <c r="AN102" s="717">
        <f t="shared" si="149"/>
        <v>0.52977944913100927</v>
      </c>
      <c r="AO102" s="633">
        <f t="shared" si="150"/>
        <v>5.2952535826811671</v>
      </c>
      <c r="AP102" s="634">
        <f t="shared" si="151"/>
        <v>5.2952535826811671</v>
      </c>
      <c r="AQ102" s="228"/>
      <c r="AR102" s="379"/>
      <c r="AS102" s="228"/>
      <c r="AT102" s="450">
        <f t="shared" si="213"/>
        <v>290000</v>
      </c>
      <c r="AU102" s="718">
        <f t="shared" si="152"/>
        <v>133.47325750148232</v>
      </c>
      <c r="AV102" s="750">
        <f t="shared" si="214"/>
        <v>-41.780460926644629</v>
      </c>
      <c r="AW102" s="720">
        <f t="shared" si="215"/>
        <v>157.53916918211871</v>
      </c>
      <c r="AX102" s="747">
        <f t="shared" si="216"/>
        <v>-47.53006564132049</v>
      </c>
      <c r="AY102" s="643">
        <f t="shared" si="217"/>
        <v>-186.47884624598726</v>
      </c>
      <c r="AZ102" s="457">
        <f t="shared" si="218"/>
        <v>19.979876383498635</v>
      </c>
      <c r="BA102" s="717">
        <f t="shared" si="219"/>
        <v>19.979876383498635</v>
      </c>
      <c r="BB102" s="458">
        <f t="shared" si="153"/>
        <v>199.70293708974174</v>
      </c>
      <c r="BC102" s="459">
        <f t="shared" si="154"/>
        <v>199.70293708974174</v>
      </c>
      <c r="BD102" s="228"/>
      <c r="BE102" s="379"/>
      <c r="BF102" s="539"/>
      <c r="BG102" s="379"/>
      <c r="BH102" s="379"/>
      <c r="BI102" s="460"/>
      <c r="BJ102" s="464">
        <f t="shared" si="242"/>
        <v>290000</v>
      </c>
      <c r="BK102" s="465">
        <f t="shared" si="155"/>
        <v>93220</v>
      </c>
      <c r="BL102" s="637">
        <f t="shared" si="156"/>
        <v>196780</v>
      </c>
      <c r="BM102" s="219"/>
      <c r="BN102" s="219"/>
      <c r="BO102" s="464">
        <f t="shared" si="220"/>
        <v>290000</v>
      </c>
      <c r="BP102" s="465">
        <f t="shared" si="157"/>
        <v>95700</v>
      </c>
      <c r="BQ102" s="637">
        <f t="shared" si="221"/>
        <v>194300</v>
      </c>
      <c r="BR102" s="707">
        <f t="shared" si="158"/>
        <v>-2480</v>
      </c>
      <c r="BS102" s="298"/>
      <c r="BT102" s="379"/>
      <c r="BU102" s="298"/>
      <c r="BV102" s="464">
        <f t="shared" si="243"/>
        <v>290000</v>
      </c>
      <c r="BW102" s="464">
        <f t="shared" si="244"/>
        <v>17622.42885</v>
      </c>
      <c r="BX102" s="637">
        <f t="shared" si="159"/>
        <v>214402.42885</v>
      </c>
      <c r="BY102" s="707">
        <f t="shared" si="160"/>
        <v>17622.428849999997</v>
      </c>
      <c r="BZ102" s="298"/>
      <c r="CA102" s="379"/>
      <c r="CB102" s="219"/>
      <c r="CC102" s="464">
        <f t="shared" si="260"/>
        <v>26302.132611940302</v>
      </c>
      <c r="CD102" s="464">
        <f t="shared" si="161"/>
        <v>316302.13261194032</v>
      </c>
      <c r="CE102" s="465">
        <f t="shared" si="162"/>
        <v>112557.83171865673</v>
      </c>
      <c r="CF102" s="637">
        <f t="shared" si="245"/>
        <v>203744.30089328359</v>
      </c>
      <c r="CG102" s="707">
        <f t="shared" si="163"/>
        <v>6964.3008932835946</v>
      </c>
      <c r="CH102" s="298"/>
      <c r="CI102" s="465">
        <f t="shared" si="164"/>
        <v>102300</v>
      </c>
      <c r="CJ102" s="464">
        <f t="shared" si="246"/>
        <v>187700</v>
      </c>
      <c r="CK102" s="637">
        <f t="shared" si="247"/>
        <v>17622.42885</v>
      </c>
      <c r="CL102" s="637">
        <f t="shared" si="222"/>
        <v>205322.42885</v>
      </c>
      <c r="CM102" s="707">
        <f t="shared" si="165"/>
        <v>8542.4288499999966</v>
      </c>
      <c r="CN102" s="298"/>
      <c r="CO102" s="379"/>
      <c r="CP102" s="539"/>
      <c r="CQ102" s="379"/>
      <c r="CR102" s="26"/>
      <c r="CS102" s="519">
        <f t="shared" si="223"/>
        <v>290000</v>
      </c>
      <c r="CT102" s="520">
        <f t="shared" si="259"/>
        <v>95400</v>
      </c>
      <c r="CU102" s="521">
        <f t="shared" si="166"/>
        <v>194600</v>
      </c>
      <c r="CV102" s="523">
        <f t="shared" si="167"/>
        <v>-2180</v>
      </c>
      <c r="CW102" s="26"/>
      <c r="CX102" s="519">
        <f t="shared" si="224"/>
        <v>290000</v>
      </c>
      <c r="CY102" s="520">
        <f t="shared" si="256"/>
        <v>101500</v>
      </c>
      <c r="CZ102" s="521">
        <f t="shared" si="168"/>
        <v>188500</v>
      </c>
      <c r="DA102" s="522">
        <f t="shared" si="169"/>
        <v>-8280</v>
      </c>
      <c r="DB102" s="521">
        <f t="shared" si="225"/>
        <v>16500</v>
      </c>
      <c r="DC102" s="521">
        <f t="shared" si="170"/>
        <v>205000</v>
      </c>
      <c r="DD102" s="522">
        <f t="shared" si="248"/>
        <v>8220</v>
      </c>
      <c r="DE102" s="533">
        <f t="shared" si="226"/>
        <v>157.53916918211871</v>
      </c>
      <c r="DF102" s="26"/>
      <c r="DG102" s="379"/>
      <c r="DH102" s="480"/>
      <c r="DI102" s="519">
        <f t="shared" si="227"/>
        <v>290000</v>
      </c>
      <c r="DJ102" s="520">
        <f t="shared" si="257"/>
        <v>95700</v>
      </c>
      <c r="DK102" s="529">
        <f t="shared" si="171"/>
        <v>194300</v>
      </c>
      <c r="DL102" s="743">
        <f t="shared" si="172"/>
        <v>-2480</v>
      </c>
      <c r="DM102" s="744">
        <f t="shared" si="173"/>
        <v>-47.53006564132049</v>
      </c>
      <c r="DN102" s="480"/>
      <c r="DO102" s="379"/>
      <c r="DP102" s="484"/>
      <c r="DQ102" s="519">
        <f t="shared" si="228"/>
        <v>290000</v>
      </c>
      <c r="DR102" s="708">
        <f t="shared" si="174"/>
        <v>102950</v>
      </c>
      <c r="DS102" s="529">
        <f t="shared" si="175"/>
        <v>187050</v>
      </c>
      <c r="DT102" s="743">
        <f t="shared" si="176"/>
        <v>-9730</v>
      </c>
      <c r="DU102" s="744">
        <f t="shared" si="177"/>
        <v>-186.47884624598726</v>
      </c>
      <c r="DV102" s="484"/>
      <c r="DW102" s="379"/>
      <c r="DX102" s="486"/>
      <c r="DY102" s="464">
        <f t="shared" si="249"/>
        <v>290000</v>
      </c>
      <c r="DZ102" s="708">
        <f t="shared" si="178"/>
        <v>92177.5</v>
      </c>
      <c r="EA102" s="529">
        <f t="shared" si="250"/>
        <v>197822.5</v>
      </c>
      <c r="EB102" s="530">
        <f t="shared" si="251"/>
        <v>1042.5</v>
      </c>
      <c r="EC102" s="533">
        <f t="shared" si="252"/>
        <v>39.959752766997269</v>
      </c>
      <c r="ED102" s="464">
        <f t="shared" si="258"/>
        <v>0</v>
      </c>
      <c r="EE102" s="524">
        <f t="shared" si="179"/>
        <v>1042.5</v>
      </c>
      <c r="EF102" s="531">
        <f t="shared" si="253"/>
        <v>39.959752766997269</v>
      </c>
      <c r="EG102" s="531">
        <f t="shared" si="254"/>
        <v>19.979876383498635</v>
      </c>
      <c r="EH102" s="486"/>
      <c r="EI102" s="379"/>
      <c r="EJ102" s="686"/>
      <c r="EK102" s="519">
        <f t="shared" si="230"/>
        <v>290000</v>
      </c>
      <c r="EL102" s="708">
        <f t="shared" si="181"/>
        <v>73850</v>
      </c>
      <c r="EM102" s="529">
        <f t="shared" si="182"/>
        <v>216150</v>
      </c>
      <c r="EN102" s="530">
        <f t="shared" si="183"/>
        <v>19370</v>
      </c>
      <c r="EO102" s="531">
        <f t="shared" si="184"/>
        <v>371.23281107757174</v>
      </c>
      <c r="EP102" s="641">
        <f t="shared" si="185"/>
        <v>0</v>
      </c>
      <c r="EQ102" s="530">
        <f t="shared" si="186"/>
        <v>19370</v>
      </c>
      <c r="ER102" s="532">
        <f t="shared" si="187"/>
        <v>371.23281107757174</v>
      </c>
      <c r="ES102" s="686"/>
      <c r="ET102" s="379"/>
      <c r="EU102" s="686"/>
      <c r="EV102" s="519">
        <f t="shared" si="231"/>
        <v>290000</v>
      </c>
      <c r="EW102" s="708">
        <f t="shared" si="188"/>
        <v>92700</v>
      </c>
      <c r="EX102" s="529">
        <f t="shared" si="189"/>
        <v>197300</v>
      </c>
      <c r="EY102" s="530">
        <f t="shared" si="190"/>
        <v>520</v>
      </c>
      <c r="EZ102" s="531">
        <f t="shared" si="191"/>
        <v>9.9659815054381671</v>
      </c>
      <c r="FA102" s="641">
        <f t="shared" si="192"/>
        <v>0</v>
      </c>
      <c r="FB102" s="530">
        <f t="shared" si="193"/>
        <v>520</v>
      </c>
      <c r="FC102" s="532">
        <f t="shared" si="194"/>
        <v>9.9659815054381671</v>
      </c>
      <c r="FD102" s="686"/>
      <c r="FE102" s="379"/>
      <c r="FF102" s="686"/>
      <c r="FG102" s="519">
        <f t="shared" si="232"/>
        <v>290000</v>
      </c>
      <c r="FH102" s="708">
        <f t="shared" si="195"/>
        <v>89400</v>
      </c>
      <c r="FI102" s="529">
        <f t="shared" si="196"/>
        <v>200600</v>
      </c>
      <c r="FJ102" s="530">
        <f t="shared" si="197"/>
        <v>3820</v>
      </c>
      <c r="FK102" s="531">
        <f t="shared" si="198"/>
        <v>73.21163336687269</v>
      </c>
      <c r="FL102" s="641">
        <f t="shared" si="199"/>
        <v>0</v>
      </c>
      <c r="FM102" s="530">
        <f t="shared" si="200"/>
        <v>3820</v>
      </c>
      <c r="FN102" s="532">
        <f t="shared" si="201"/>
        <v>73.21163336687269</v>
      </c>
      <c r="FO102" s="686"/>
      <c r="FP102" s="379"/>
      <c r="FQ102" s="686"/>
      <c r="FR102" s="519">
        <f t="shared" si="233"/>
        <v>290000</v>
      </c>
      <c r="FS102" s="708">
        <f t="shared" si="202"/>
        <v>82800</v>
      </c>
      <c r="FT102" s="529">
        <f t="shared" si="203"/>
        <v>207200</v>
      </c>
      <c r="FU102" s="530">
        <f t="shared" si="204"/>
        <v>10420</v>
      </c>
      <c r="FV102" s="531">
        <f t="shared" si="205"/>
        <v>199.70293708974174</v>
      </c>
      <c r="FW102" s="641">
        <f t="shared" si="206"/>
        <v>0</v>
      </c>
      <c r="FX102" s="530">
        <f t="shared" si="207"/>
        <v>10420</v>
      </c>
      <c r="FY102" s="532">
        <f t="shared" si="208"/>
        <v>199.70293708974174</v>
      </c>
      <c r="FZ102" s="686"/>
      <c r="GA102" s="379"/>
      <c r="GB102" s="379"/>
      <c r="GC102" s="379"/>
      <c r="GD102" s="379"/>
      <c r="GE102" s="379"/>
      <c r="GF102" s="379"/>
      <c r="GG102" s="379"/>
    </row>
    <row r="103" spans="1:189" s="1" customFormat="1" x14ac:dyDescent="0.25">
      <c r="A103" s="379"/>
      <c r="B103" s="379"/>
      <c r="C103" s="379"/>
      <c r="D103" s="379"/>
      <c r="E103" s="379"/>
      <c r="F103" s="379"/>
      <c r="G103" s="379"/>
      <c r="H103" s="379"/>
      <c r="I103" s="539"/>
      <c r="J103" s="379"/>
      <c r="K103" s="379"/>
      <c r="L103" s="379"/>
      <c r="M103" s="379"/>
      <c r="N103" s="379"/>
      <c r="O103" s="379"/>
      <c r="P103" s="379"/>
      <c r="Q103" s="379"/>
      <c r="R103" s="539"/>
      <c r="S103" s="379"/>
      <c r="T103" s="228"/>
      <c r="U103" s="729">
        <f t="shared" si="234"/>
        <v>295000</v>
      </c>
      <c r="V103" s="730">
        <f t="shared" si="235"/>
        <v>6964.3008932835946</v>
      </c>
      <c r="W103" s="753">
        <f t="shared" si="236"/>
        <v>-2480</v>
      </c>
      <c r="X103" s="732">
        <f t="shared" si="237"/>
        <v>8420</v>
      </c>
      <c r="Y103" s="754">
        <f t="shared" si="238"/>
        <v>-2630</v>
      </c>
      <c r="Z103" s="667">
        <f t="shared" si="239"/>
        <v>-10030</v>
      </c>
      <c r="AA103" s="496">
        <f t="shared" si="240"/>
        <v>1042.5</v>
      </c>
      <c r="AB103" s="734">
        <f t="shared" si="241"/>
        <v>1042.5</v>
      </c>
      <c r="AC103" s="668">
        <f t="shared" si="145"/>
        <v>10720</v>
      </c>
      <c r="AD103" s="669">
        <f t="shared" si="146"/>
        <v>10720</v>
      </c>
      <c r="AE103" s="228"/>
      <c r="AF103" s="379"/>
      <c r="AG103" s="228"/>
      <c r="AH103" s="499">
        <f t="shared" si="147"/>
        <v>3.4851127925154355</v>
      </c>
      <c r="AI103" s="755">
        <f t="shared" si="209"/>
        <v>-1.2410548966621628</v>
      </c>
      <c r="AJ103" s="500">
        <f t="shared" si="148"/>
        <v>4.2135815443126656</v>
      </c>
      <c r="AK103" s="756">
        <f t="shared" si="210"/>
        <v>-1.3161187008957613</v>
      </c>
      <c r="AL103" s="673">
        <f t="shared" si="211"/>
        <v>-5.0192663764199565</v>
      </c>
      <c r="AM103" s="503">
        <f t="shared" si="212"/>
        <v>0.52169343942350999</v>
      </c>
      <c r="AN103" s="735">
        <f t="shared" si="149"/>
        <v>0.52169343942350999</v>
      </c>
      <c r="AO103" s="674">
        <f t="shared" si="150"/>
        <v>5.3645598758945106</v>
      </c>
      <c r="AP103" s="675">
        <f t="shared" si="151"/>
        <v>5.3645598758945106</v>
      </c>
      <c r="AQ103" s="228"/>
      <c r="AR103" s="379"/>
      <c r="AS103" s="228"/>
      <c r="AT103" s="729">
        <f t="shared" si="213"/>
        <v>295000</v>
      </c>
      <c r="AU103" s="736">
        <f t="shared" si="152"/>
        <v>133.47325750148232</v>
      </c>
      <c r="AV103" s="757">
        <f t="shared" si="214"/>
        <v>-47.53006564132049</v>
      </c>
      <c r="AW103" s="738">
        <f t="shared" si="215"/>
        <v>161.37223899190263</v>
      </c>
      <c r="AX103" s="758">
        <f t="shared" si="216"/>
        <v>-50.404867998658425</v>
      </c>
      <c r="AY103" s="673">
        <f t="shared" si="217"/>
        <v>-192.22845096066311</v>
      </c>
      <c r="AZ103" s="503">
        <f t="shared" si="218"/>
        <v>19.979876383498635</v>
      </c>
      <c r="BA103" s="735">
        <f t="shared" si="219"/>
        <v>19.979876383498635</v>
      </c>
      <c r="BB103" s="676">
        <f t="shared" si="153"/>
        <v>205.45254180441762</v>
      </c>
      <c r="BC103" s="669">
        <f t="shared" si="154"/>
        <v>205.45254180441762</v>
      </c>
      <c r="BD103" s="228"/>
      <c r="BE103" s="379"/>
      <c r="BF103" s="539"/>
      <c r="BG103" s="379"/>
      <c r="BH103" s="379"/>
      <c r="BI103" s="460"/>
      <c r="BJ103" s="518">
        <f t="shared" si="242"/>
        <v>295000</v>
      </c>
      <c r="BK103" s="349">
        <f t="shared" si="155"/>
        <v>95170</v>
      </c>
      <c r="BL103" s="361">
        <f t="shared" si="156"/>
        <v>199830</v>
      </c>
      <c r="BM103" s="219"/>
      <c r="BN103" s="219"/>
      <c r="BO103" s="518">
        <f t="shared" si="220"/>
        <v>295000</v>
      </c>
      <c r="BP103" s="349">
        <f t="shared" si="157"/>
        <v>97800</v>
      </c>
      <c r="BQ103" s="361">
        <f t="shared" si="221"/>
        <v>197200</v>
      </c>
      <c r="BR103" s="740">
        <f t="shared" si="158"/>
        <v>-2630</v>
      </c>
      <c r="BS103" s="298"/>
      <c r="BT103" s="379"/>
      <c r="BU103" s="298"/>
      <c r="BV103" s="518">
        <f t="shared" si="243"/>
        <v>295000</v>
      </c>
      <c r="BW103" s="518">
        <f t="shared" si="244"/>
        <v>17622.42885</v>
      </c>
      <c r="BX103" s="361">
        <f t="shared" si="159"/>
        <v>217452.42885</v>
      </c>
      <c r="BY103" s="740">
        <f t="shared" si="160"/>
        <v>17622.428849999997</v>
      </c>
      <c r="BZ103" s="298"/>
      <c r="CA103" s="379"/>
      <c r="CB103" s="219"/>
      <c r="CC103" s="518">
        <f t="shared" si="260"/>
        <v>26302.132611940302</v>
      </c>
      <c r="CD103" s="518">
        <f t="shared" si="161"/>
        <v>321302.13261194032</v>
      </c>
      <c r="CE103" s="349">
        <f t="shared" si="162"/>
        <v>114507.83171865673</v>
      </c>
      <c r="CF103" s="361">
        <f t="shared" si="245"/>
        <v>206794.30089328359</v>
      </c>
      <c r="CG103" s="740">
        <f t="shared" si="163"/>
        <v>6964.3008932835946</v>
      </c>
      <c r="CH103" s="298"/>
      <c r="CI103" s="349">
        <f t="shared" si="164"/>
        <v>104250</v>
      </c>
      <c r="CJ103" s="518">
        <f t="shared" si="246"/>
        <v>190750</v>
      </c>
      <c r="CK103" s="361">
        <f t="shared" si="247"/>
        <v>17622.42885</v>
      </c>
      <c r="CL103" s="361">
        <f t="shared" si="222"/>
        <v>208372.42885</v>
      </c>
      <c r="CM103" s="740">
        <f t="shared" si="165"/>
        <v>8542.4288499999966</v>
      </c>
      <c r="CN103" s="298"/>
      <c r="CO103" s="379"/>
      <c r="CP103" s="539"/>
      <c r="CQ103" s="379"/>
      <c r="CR103" s="26"/>
      <c r="CS103" s="525">
        <f t="shared" si="223"/>
        <v>295000</v>
      </c>
      <c r="CT103" s="656">
        <f t="shared" si="259"/>
        <v>97650</v>
      </c>
      <c r="CU103" s="657">
        <f t="shared" si="166"/>
        <v>197350</v>
      </c>
      <c r="CV103" s="534">
        <f t="shared" si="167"/>
        <v>-2480</v>
      </c>
      <c r="CW103" s="26"/>
      <c r="CX103" s="525">
        <f t="shared" si="224"/>
        <v>295000</v>
      </c>
      <c r="CY103" s="656">
        <f t="shared" si="256"/>
        <v>103250</v>
      </c>
      <c r="CZ103" s="657">
        <f t="shared" si="168"/>
        <v>191750</v>
      </c>
      <c r="DA103" s="527">
        <f t="shared" si="169"/>
        <v>-8080</v>
      </c>
      <c r="DB103" s="657">
        <f t="shared" si="225"/>
        <v>16500</v>
      </c>
      <c r="DC103" s="657">
        <f t="shared" si="170"/>
        <v>208250</v>
      </c>
      <c r="DD103" s="527">
        <f t="shared" si="248"/>
        <v>8420</v>
      </c>
      <c r="DE103" s="363">
        <f t="shared" si="226"/>
        <v>161.37223899190263</v>
      </c>
      <c r="DF103" s="26"/>
      <c r="DG103" s="379"/>
      <c r="DH103" s="480"/>
      <c r="DI103" s="525">
        <f t="shared" si="227"/>
        <v>295000</v>
      </c>
      <c r="DJ103" s="656">
        <f t="shared" si="257"/>
        <v>97800</v>
      </c>
      <c r="DK103" s="526">
        <f t="shared" si="171"/>
        <v>197200</v>
      </c>
      <c r="DL103" s="759">
        <f t="shared" si="172"/>
        <v>-2630</v>
      </c>
      <c r="DM103" s="760">
        <f t="shared" si="173"/>
        <v>-50.404867998658425</v>
      </c>
      <c r="DN103" s="480"/>
      <c r="DO103" s="379"/>
      <c r="DP103" s="484"/>
      <c r="DQ103" s="525">
        <f t="shared" si="228"/>
        <v>295000</v>
      </c>
      <c r="DR103" s="741">
        <f t="shared" si="174"/>
        <v>105200</v>
      </c>
      <c r="DS103" s="526">
        <f t="shared" si="175"/>
        <v>189800</v>
      </c>
      <c r="DT103" s="759">
        <f t="shared" si="176"/>
        <v>-10030</v>
      </c>
      <c r="DU103" s="760">
        <f t="shared" si="177"/>
        <v>-192.22845096066311</v>
      </c>
      <c r="DV103" s="484"/>
      <c r="DW103" s="379"/>
      <c r="DX103" s="486"/>
      <c r="DY103" s="518">
        <f t="shared" si="249"/>
        <v>295000</v>
      </c>
      <c r="DZ103" s="741">
        <f t="shared" si="178"/>
        <v>94127.5</v>
      </c>
      <c r="EA103" s="526">
        <f t="shared" si="250"/>
        <v>200872.5</v>
      </c>
      <c r="EB103" s="659">
        <f t="shared" si="251"/>
        <v>1042.5</v>
      </c>
      <c r="EC103" s="363">
        <f t="shared" si="252"/>
        <v>39.959752766997269</v>
      </c>
      <c r="ED103" s="518">
        <f t="shared" si="258"/>
        <v>0</v>
      </c>
      <c r="EE103" s="658">
        <f t="shared" si="179"/>
        <v>1042.5</v>
      </c>
      <c r="EF103" s="660">
        <f t="shared" si="253"/>
        <v>39.959752766997269</v>
      </c>
      <c r="EG103" s="660">
        <f t="shared" si="254"/>
        <v>19.979876383498635</v>
      </c>
      <c r="EH103" s="486"/>
      <c r="EI103" s="379"/>
      <c r="EJ103" s="686"/>
      <c r="EK103" s="525">
        <f t="shared" si="230"/>
        <v>295000</v>
      </c>
      <c r="EL103" s="741">
        <f t="shared" si="181"/>
        <v>75250</v>
      </c>
      <c r="EM103" s="526">
        <f t="shared" si="182"/>
        <v>219750</v>
      </c>
      <c r="EN103" s="659">
        <f t="shared" si="183"/>
        <v>19920</v>
      </c>
      <c r="EO103" s="660">
        <f t="shared" si="184"/>
        <v>381.77375305447748</v>
      </c>
      <c r="EP103" s="536">
        <f t="shared" si="185"/>
        <v>0</v>
      </c>
      <c r="EQ103" s="659">
        <f t="shared" si="186"/>
        <v>19920</v>
      </c>
      <c r="ER103" s="661">
        <f t="shared" si="187"/>
        <v>381.77375305447748</v>
      </c>
      <c r="ES103" s="686"/>
      <c r="ET103" s="379"/>
      <c r="EU103" s="686"/>
      <c r="EV103" s="525">
        <f t="shared" si="231"/>
        <v>295000</v>
      </c>
      <c r="EW103" s="741">
        <f t="shared" si="188"/>
        <v>94650</v>
      </c>
      <c r="EX103" s="526">
        <f t="shared" si="189"/>
        <v>200350</v>
      </c>
      <c r="EY103" s="659">
        <f t="shared" si="190"/>
        <v>520</v>
      </c>
      <c r="EZ103" s="660">
        <f t="shared" si="191"/>
        <v>9.9659815054381671</v>
      </c>
      <c r="FA103" s="536">
        <f t="shared" si="192"/>
        <v>0</v>
      </c>
      <c r="FB103" s="659">
        <f t="shared" si="193"/>
        <v>520</v>
      </c>
      <c r="FC103" s="661">
        <f t="shared" si="194"/>
        <v>9.9659815054381671</v>
      </c>
      <c r="FD103" s="686"/>
      <c r="FE103" s="379"/>
      <c r="FF103" s="686"/>
      <c r="FG103" s="525">
        <f t="shared" si="232"/>
        <v>295000</v>
      </c>
      <c r="FH103" s="741">
        <f t="shared" si="195"/>
        <v>91350</v>
      </c>
      <c r="FI103" s="526">
        <f t="shared" si="196"/>
        <v>203650</v>
      </c>
      <c r="FJ103" s="659">
        <f t="shared" si="197"/>
        <v>3820</v>
      </c>
      <c r="FK103" s="660">
        <f t="shared" si="198"/>
        <v>73.21163336687269</v>
      </c>
      <c r="FL103" s="536">
        <f t="shared" si="199"/>
        <v>0</v>
      </c>
      <c r="FM103" s="659">
        <f t="shared" si="200"/>
        <v>3820</v>
      </c>
      <c r="FN103" s="661">
        <f t="shared" si="201"/>
        <v>73.21163336687269</v>
      </c>
      <c r="FO103" s="686"/>
      <c r="FP103" s="379"/>
      <c r="FQ103" s="686"/>
      <c r="FR103" s="525">
        <f t="shared" si="233"/>
        <v>295000</v>
      </c>
      <c r="FS103" s="741">
        <f t="shared" si="202"/>
        <v>84450</v>
      </c>
      <c r="FT103" s="526">
        <f t="shared" si="203"/>
        <v>210550</v>
      </c>
      <c r="FU103" s="659">
        <f t="shared" si="204"/>
        <v>10720</v>
      </c>
      <c r="FV103" s="660">
        <f t="shared" si="205"/>
        <v>205.45254180441762</v>
      </c>
      <c r="FW103" s="536">
        <f t="shared" si="206"/>
        <v>0</v>
      </c>
      <c r="FX103" s="659">
        <f t="shared" si="207"/>
        <v>10720</v>
      </c>
      <c r="FY103" s="661">
        <f t="shared" si="208"/>
        <v>205.45254180441762</v>
      </c>
      <c r="FZ103" s="686"/>
      <c r="GA103" s="379"/>
      <c r="GB103" s="379"/>
      <c r="GC103" s="379"/>
      <c r="GD103" s="379"/>
      <c r="GE103" s="379"/>
      <c r="GF103" s="379"/>
      <c r="GG103" s="379"/>
    </row>
    <row r="104" spans="1:189" s="1" customFormat="1" x14ac:dyDescent="0.25">
      <c r="A104" s="379"/>
      <c r="B104" s="379"/>
      <c r="C104" s="379"/>
      <c r="D104" s="379"/>
      <c r="E104" s="379"/>
      <c r="F104" s="379"/>
      <c r="G104" s="379"/>
      <c r="H104" s="379"/>
      <c r="I104" s="539"/>
      <c r="J104" s="379"/>
      <c r="K104" s="379"/>
      <c r="L104" s="379"/>
      <c r="M104" s="379"/>
      <c r="N104" s="379"/>
      <c r="O104" s="379"/>
      <c r="P104" s="379"/>
      <c r="Q104" s="379"/>
      <c r="R104" s="539"/>
      <c r="S104" s="379"/>
      <c r="T104" s="228"/>
      <c r="U104" s="450">
        <f t="shared" si="234"/>
        <v>300000</v>
      </c>
      <c r="V104" s="712">
        <f t="shared" si="235"/>
        <v>6964.3008932835946</v>
      </c>
      <c r="W104" s="752">
        <f t="shared" si="236"/>
        <v>-2780</v>
      </c>
      <c r="X104" s="697">
        <f t="shared" si="237"/>
        <v>8620</v>
      </c>
      <c r="Y104" s="745">
        <f t="shared" si="238"/>
        <v>-2780</v>
      </c>
      <c r="Z104" s="642">
        <f t="shared" si="239"/>
        <v>-10330</v>
      </c>
      <c r="AA104" s="439">
        <f t="shared" si="240"/>
        <v>1042.5</v>
      </c>
      <c r="AB104" s="713">
        <f t="shared" si="241"/>
        <v>1042.5</v>
      </c>
      <c r="AC104" s="630">
        <f t="shared" si="145"/>
        <v>11020</v>
      </c>
      <c r="AD104" s="459">
        <f t="shared" si="146"/>
        <v>11020</v>
      </c>
      <c r="AE104" s="228"/>
      <c r="AF104" s="379"/>
      <c r="AG104" s="228"/>
      <c r="AH104" s="715">
        <f t="shared" si="147"/>
        <v>3.432719288881898</v>
      </c>
      <c r="AI104" s="749">
        <f t="shared" si="209"/>
        <v>-1.3702681388012619</v>
      </c>
      <c r="AJ104" s="716">
        <f t="shared" si="148"/>
        <v>4.2488170347003154</v>
      </c>
      <c r="AK104" s="746">
        <f t="shared" si="210"/>
        <v>-1.3702681388012619</v>
      </c>
      <c r="AL104" s="643">
        <f t="shared" si="211"/>
        <v>-5.0916798107255516</v>
      </c>
      <c r="AM104" s="457">
        <f t="shared" si="212"/>
        <v>0.51385055205047314</v>
      </c>
      <c r="AN104" s="717">
        <f t="shared" si="149"/>
        <v>0.51385055205047314</v>
      </c>
      <c r="AO104" s="633">
        <f t="shared" si="150"/>
        <v>5.4317823343848577</v>
      </c>
      <c r="AP104" s="634">
        <f t="shared" si="151"/>
        <v>5.4317823343848577</v>
      </c>
      <c r="AQ104" s="228"/>
      <c r="AR104" s="379"/>
      <c r="AS104" s="228"/>
      <c r="AT104" s="450">
        <f t="shared" si="213"/>
        <v>300000</v>
      </c>
      <c r="AU104" s="718">
        <f t="shared" si="152"/>
        <v>133.47325750148232</v>
      </c>
      <c r="AV104" s="750">
        <f t="shared" si="214"/>
        <v>-53.279670355996359</v>
      </c>
      <c r="AW104" s="720">
        <f t="shared" si="215"/>
        <v>165.20530880168656</v>
      </c>
      <c r="AX104" s="747">
        <f t="shared" si="216"/>
        <v>-53.279670355996359</v>
      </c>
      <c r="AY104" s="643">
        <f t="shared" si="217"/>
        <v>-197.97805567533899</v>
      </c>
      <c r="AZ104" s="457">
        <f t="shared" si="218"/>
        <v>19.979876383498635</v>
      </c>
      <c r="BA104" s="717">
        <f t="shared" si="219"/>
        <v>19.979876383498635</v>
      </c>
      <c r="BB104" s="458">
        <f t="shared" si="153"/>
        <v>211.20214651909347</v>
      </c>
      <c r="BC104" s="459">
        <f t="shared" si="154"/>
        <v>211.20214651909347</v>
      </c>
      <c r="BD104" s="228"/>
      <c r="BE104" s="379"/>
      <c r="BF104" s="539"/>
      <c r="BG104" s="379"/>
      <c r="BH104" s="379"/>
      <c r="BI104" s="460"/>
      <c r="BJ104" s="464">
        <f t="shared" si="242"/>
        <v>300000</v>
      </c>
      <c r="BK104" s="465">
        <f t="shared" si="155"/>
        <v>97120</v>
      </c>
      <c r="BL104" s="637">
        <f t="shared" si="156"/>
        <v>202880</v>
      </c>
      <c r="BM104" s="219"/>
      <c r="BN104" s="219"/>
      <c r="BO104" s="464">
        <f t="shared" si="220"/>
        <v>300000</v>
      </c>
      <c r="BP104" s="465">
        <f t="shared" si="157"/>
        <v>99900</v>
      </c>
      <c r="BQ104" s="637">
        <f t="shared" si="221"/>
        <v>200100</v>
      </c>
      <c r="BR104" s="707">
        <f t="shared" si="158"/>
        <v>-2780</v>
      </c>
      <c r="BS104" s="298"/>
      <c r="BT104" s="379"/>
      <c r="BU104" s="298"/>
      <c r="BV104" s="464">
        <f t="shared" si="243"/>
        <v>300000</v>
      </c>
      <c r="BW104" s="464">
        <f t="shared" si="244"/>
        <v>17622.42885</v>
      </c>
      <c r="BX104" s="637">
        <f t="shared" si="159"/>
        <v>220502.42885</v>
      </c>
      <c r="BY104" s="707">
        <f t="shared" si="160"/>
        <v>17622.428849999997</v>
      </c>
      <c r="BZ104" s="298"/>
      <c r="CA104" s="379"/>
      <c r="CB104" s="219"/>
      <c r="CC104" s="464">
        <f t="shared" si="260"/>
        <v>26302.132611940302</v>
      </c>
      <c r="CD104" s="464">
        <f t="shared" si="161"/>
        <v>326302.13261194032</v>
      </c>
      <c r="CE104" s="465">
        <f t="shared" si="162"/>
        <v>116457.83171865673</v>
      </c>
      <c r="CF104" s="637">
        <f t="shared" si="245"/>
        <v>209844.30089328359</v>
      </c>
      <c r="CG104" s="707">
        <f t="shared" si="163"/>
        <v>6964.3008932835946</v>
      </c>
      <c r="CH104" s="298"/>
      <c r="CI104" s="465">
        <f t="shared" si="164"/>
        <v>106200</v>
      </c>
      <c r="CJ104" s="464">
        <f t="shared" si="246"/>
        <v>193800</v>
      </c>
      <c r="CK104" s="637">
        <f t="shared" si="247"/>
        <v>17622.42885</v>
      </c>
      <c r="CL104" s="637">
        <f t="shared" si="222"/>
        <v>211422.42885</v>
      </c>
      <c r="CM104" s="707">
        <f t="shared" si="165"/>
        <v>8542.4288499999966</v>
      </c>
      <c r="CN104" s="298"/>
      <c r="CO104" s="379"/>
      <c r="CP104" s="539"/>
      <c r="CQ104" s="379"/>
      <c r="CR104" s="26"/>
      <c r="CS104" s="519">
        <f t="shared" si="223"/>
        <v>300000</v>
      </c>
      <c r="CT104" s="520">
        <f t="shared" si="259"/>
        <v>99900</v>
      </c>
      <c r="CU104" s="521">
        <f t="shared" si="166"/>
        <v>200100</v>
      </c>
      <c r="CV104" s="523">
        <f t="shared" si="167"/>
        <v>-2780</v>
      </c>
      <c r="CW104" s="26"/>
      <c r="CX104" s="519">
        <f t="shared" si="224"/>
        <v>300000</v>
      </c>
      <c r="CY104" s="520">
        <f t="shared" si="256"/>
        <v>105000</v>
      </c>
      <c r="CZ104" s="521">
        <f t="shared" si="168"/>
        <v>195000</v>
      </c>
      <c r="DA104" s="522">
        <f t="shared" si="169"/>
        <v>-7880</v>
      </c>
      <c r="DB104" s="521">
        <f t="shared" si="225"/>
        <v>16500</v>
      </c>
      <c r="DC104" s="521">
        <f t="shared" si="170"/>
        <v>211500</v>
      </c>
      <c r="DD104" s="522">
        <f t="shared" si="248"/>
        <v>8620</v>
      </c>
      <c r="DE104" s="533">
        <f t="shared" si="226"/>
        <v>165.20530880168656</v>
      </c>
      <c r="DF104" s="26"/>
      <c r="DG104" s="379"/>
      <c r="DH104" s="480"/>
      <c r="DI104" s="519">
        <f t="shared" si="227"/>
        <v>300000</v>
      </c>
      <c r="DJ104" s="520">
        <f t="shared" si="257"/>
        <v>99900</v>
      </c>
      <c r="DK104" s="529">
        <f t="shared" si="171"/>
        <v>200100</v>
      </c>
      <c r="DL104" s="743">
        <f t="shared" si="172"/>
        <v>-2780</v>
      </c>
      <c r="DM104" s="744">
        <f t="shared" si="173"/>
        <v>-53.279670355996359</v>
      </c>
      <c r="DN104" s="480"/>
      <c r="DO104" s="379"/>
      <c r="DP104" s="484"/>
      <c r="DQ104" s="519">
        <f t="shared" si="228"/>
        <v>300000</v>
      </c>
      <c r="DR104" s="708">
        <f t="shared" si="174"/>
        <v>107450</v>
      </c>
      <c r="DS104" s="529">
        <f t="shared" si="175"/>
        <v>192550</v>
      </c>
      <c r="DT104" s="743">
        <f t="shared" si="176"/>
        <v>-10330</v>
      </c>
      <c r="DU104" s="744">
        <f t="shared" si="177"/>
        <v>-197.97805567533899</v>
      </c>
      <c r="DV104" s="484"/>
      <c r="DW104" s="379"/>
      <c r="DX104" s="486"/>
      <c r="DY104" s="464">
        <f t="shared" si="249"/>
        <v>300000</v>
      </c>
      <c r="DZ104" s="708">
        <f t="shared" si="178"/>
        <v>96077.5</v>
      </c>
      <c r="EA104" s="529">
        <f t="shared" si="250"/>
        <v>203922.5</v>
      </c>
      <c r="EB104" s="530">
        <f t="shared" si="251"/>
        <v>1042.5</v>
      </c>
      <c r="EC104" s="533">
        <f t="shared" si="252"/>
        <v>39.959752766997269</v>
      </c>
      <c r="ED104" s="464">
        <f t="shared" si="258"/>
        <v>0</v>
      </c>
      <c r="EE104" s="524">
        <f t="shared" si="179"/>
        <v>1042.5</v>
      </c>
      <c r="EF104" s="531">
        <f t="shared" si="253"/>
        <v>39.959752766997269</v>
      </c>
      <c r="EG104" s="531">
        <f t="shared" si="254"/>
        <v>19.979876383498635</v>
      </c>
      <c r="EH104" s="486"/>
      <c r="EI104" s="379"/>
      <c r="EJ104" s="686"/>
      <c r="EK104" s="519">
        <f t="shared" si="230"/>
        <v>300000</v>
      </c>
      <c r="EL104" s="708">
        <f t="shared" si="181"/>
        <v>76650</v>
      </c>
      <c r="EM104" s="529">
        <f t="shared" si="182"/>
        <v>223350</v>
      </c>
      <c r="EN104" s="530">
        <f t="shared" si="183"/>
        <v>20470</v>
      </c>
      <c r="EO104" s="531">
        <f t="shared" si="184"/>
        <v>392.31469503138322</v>
      </c>
      <c r="EP104" s="641">
        <f t="shared" si="185"/>
        <v>0</v>
      </c>
      <c r="EQ104" s="530">
        <f t="shared" si="186"/>
        <v>20470</v>
      </c>
      <c r="ER104" s="532">
        <f t="shared" si="187"/>
        <v>392.31469503138322</v>
      </c>
      <c r="ES104" s="686"/>
      <c r="ET104" s="379"/>
      <c r="EU104" s="686"/>
      <c r="EV104" s="519">
        <f t="shared" si="231"/>
        <v>300000</v>
      </c>
      <c r="EW104" s="708">
        <f t="shared" si="188"/>
        <v>96600</v>
      </c>
      <c r="EX104" s="529">
        <f t="shared" si="189"/>
        <v>203400</v>
      </c>
      <c r="EY104" s="530">
        <f t="shared" si="190"/>
        <v>520</v>
      </c>
      <c r="EZ104" s="531">
        <f t="shared" si="191"/>
        <v>9.9659815054381671</v>
      </c>
      <c r="FA104" s="641">
        <f t="shared" si="192"/>
        <v>0</v>
      </c>
      <c r="FB104" s="530">
        <f t="shared" si="193"/>
        <v>520</v>
      </c>
      <c r="FC104" s="532">
        <f t="shared" si="194"/>
        <v>9.9659815054381671</v>
      </c>
      <c r="FD104" s="686"/>
      <c r="FE104" s="379"/>
      <c r="FF104" s="686"/>
      <c r="FG104" s="519">
        <f t="shared" si="232"/>
        <v>300000</v>
      </c>
      <c r="FH104" s="708">
        <f t="shared" si="195"/>
        <v>93300</v>
      </c>
      <c r="FI104" s="529">
        <f t="shared" si="196"/>
        <v>206700</v>
      </c>
      <c r="FJ104" s="530">
        <f t="shared" si="197"/>
        <v>3820</v>
      </c>
      <c r="FK104" s="531">
        <f t="shared" si="198"/>
        <v>73.21163336687269</v>
      </c>
      <c r="FL104" s="641">
        <f t="shared" si="199"/>
        <v>0</v>
      </c>
      <c r="FM104" s="530">
        <f t="shared" si="200"/>
        <v>3820</v>
      </c>
      <c r="FN104" s="532">
        <f t="shared" si="201"/>
        <v>73.21163336687269</v>
      </c>
      <c r="FO104" s="686"/>
      <c r="FP104" s="379"/>
      <c r="FQ104" s="686"/>
      <c r="FR104" s="519">
        <f t="shared" si="233"/>
        <v>300000</v>
      </c>
      <c r="FS104" s="708">
        <f t="shared" si="202"/>
        <v>86100</v>
      </c>
      <c r="FT104" s="529">
        <f t="shared" si="203"/>
        <v>213900</v>
      </c>
      <c r="FU104" s="530">
        <f t="shared" si="204"/>
        <v>11020</v>
      </c>
      <c r="FV104" s="531">
        <f t="shared" si="205"/>
        <v>211.20214651909347</v>
      </c>
      <c r="FW104" s="641">
        <f t="shared" si="206"/>
        <v>0</v>
      </c>
      <c r="FX104" s="530">
        <f t="shared" si="207"/>
        <v>11020</v>
      </c>
      <c r="FY104" s="532">
        <f t="shared" si="208"/>
        <v>211.20214651909347</v>
      </c>
      <c r="FZ104" s="686"/>
      <c r="GA104" s="379"/>
      <c r="GB104" s="379"/>
      <c r="GC104" s="379"/>
      <c r="GD104" s="379"/>
      <c r="GE104" s="379"/>
      <c r="GF104" s="379"/>
      <c r="GG104" s="379"/>
    </row>
    <row r="105" spans="1:189" s="1" customFormat="1" x14ac:dyDescent="0.25">
      <c r="A105" s="379"/>
      <c r="B105" s="379"/>
      <c r="C105" s="379"/>
      <c r="D105" s="379"/>
      <c r="E105" s="379"/>
      <c r="F105" s="379"/>
      <c r="G105" s="379"/>
      <c r="H105" s="379"/>
      <c r="I105" s="539"/>
      <c r="J105" s="379"/>
      <c r="K105" s="379"/>
      <c r="L105" s="379"/>
      <c r="M105" s="379"/>
      <c r="N105" s="379"/>
      <c r="O105" s="379"/>
      <c r="P105" s="379"/>
      <c r="Q105" s="379"/>
      <c r="R105" s="539"/>
      <c r="S105" s="379"/>
      <c r="T105" s="228"/>
      <c r="U105" s="450">
        <f t="shared" si="234"/>
        <v>305000</v>
      </c>
      <c r="V105" s="712">
        <f t="shared" si="235"/>
        <v>6964.3008932835946</v>
      </c>
      <c r="W105" s="752">
        <f t="shared" si="236"/>
        <v>-3080</v>
      </c>
      <c r="X105" s="697">
        <f t="shared" si="237"/>
        <v>8820</v>
      </c>
      <c r="Y105" s="745">
        <f t="shared" si="238"/>
        <v>-3230</v>
      </c>
      <c r="Z105" s="642">
        <f t="shared" si="239"/>
        <v>-10630</v>
      </c>
      <c r="AA105" s="439">
        <f t="shared" si="240"/>
        <v>1042.5</v>
      </c>
      <c r="AB105" s="713">
        <f t="shared" si="241"/>
        <v>1042.5</v>
      </c>
      <c r="AC105" s="630">
        <f t="shared" si="145"/>
        <v>11320</v>
      </c>
      <c r="AD105" s="459">
        <f t="shared" si="146"/>
        <v>11320</v>
      </c>
      <c r="AE105" s="228"/>
      <c r="AF105" s="379"/>
      <c r="AG105" s="228"/>
      <c r="AH105" s="715">
        <f t="shared" si="147"/>
        <v>3.3818777707393748</v>
      </c>
      <c r="AI105" s="749">
        <f t="shared" si="209"/>
        <v>-1.4956538629631428</v>
      </c>
      <c r="AJ105" s="716">
        <f t="shared" si="148"/>
        <v>4.2830087893944544</v>
      </c>
      <c r="AK105" s="746">
        <f t="shared" si="210"/>
        <v>-1.568494148497062</v>
      </c>
      <c r="AL105" s="643">
        <f t="shared" si="211"/>
        <v>-5.1619482348370802</v>
      </c>
      <c r="AM105" s="457">
        <f t="shared" si="212"/>
        <v>0.50623998446073903</v>
      </c>
      <c r="AN105" s="717">
        <f t="shared" si="149"/>
        <v>0.50623998446073903</v>
      </c>
      <c r="AO105" s="633">
        <f t="shared" si="150"/>
        <v>5.4970135482931095</v>
      </c>
      <c r="AP105" s="634">
        <f t="shared" si="151"/>
        <v>5.4970135482931095</v>
      </c>
      <c r="AQ105" s="228"/>
      <c r="AR105" s="379"/>
      <c r="AS105" s="228"/>
      <c r="AT105" s="450">
        <f t="shared" si="213"/>
        <v>305000</v>
      </c>
      <c r="AU105" s="718">
        <f t="shared" si="152"/>
        <v>133.47325750148232</v>
      </c>
      <c r="AV105" s="750">
        <f t="shared" si="214"/>
        <v>-59.02927507067222</v>
      </c>
      <c r="AW105" s="720">
        <f t="shared" si="215"/>
        <v>169.03837861147045</v>
      </c>
      <c r="AX105" s="747">
        <f t="shared" si="216"/>
        <v>-61.904077428010154</v>
      </c>
      <c r="AY105" s="643">
        <f t="shared" si="217"/>
        <v>-203.72766039001485</v>
      </c>
      <c r="AZ105" s="457">
        <f t="shared" si="218"/>
        <v>19.979876383498635</v>
      </c>
      <c r="BA105" s="717">
        <f t="shared" si="219"/>
        <v>19.979876383498635</v>
      </c>
      <c r="BB105" s="458">
        <f t="shared" si="153"/>
        <v>216.95175123376933</v>
      </c>
      <c r="BC105" s="459">
        <f t="shared" si="154"/>
        <v>216.95175123376933</v>
      </c>
      <c r="BD105" s="228"/>
      <c r="BE105" s="379"/>
      <c r="BF105" s="539"/>
      <c r="BG105" s="379"/>
      <c r="BH105" s="379"/>
      <c r="BI105" s="460"/>
      <c r="BJ105" s="464">
        <f t="shared" si="242"/>
        <v>305000</v>
      </c>
      <c r="BK105" s="465">
        <f t="shared" si="155"/>
        <v>99070</v>
      </c>
      <c r="BL105" s="637">
        <f t="shared" si="156"/>
        <v>205930</v>
      </c>
      <c r="BM105" s="219"/>
      <c r="BN105" s="219"/>
      <c r="BO105" s="464">
        <f t="shared" si="220"/>
        <v>305000</v>
      </c>
      <c r="BP105" s="465">
        <f t="shared" si="157"/>
        <v>102300</v>
      </c>
      <c r="BQ105" s="637">
        <f t="shared" si="221"/>
        <v>202700</v>
      </c>
      <c r="BR105" s="707">
        <f t="shared" si="158"/>
        <v>-3230</v>
      </c>
      <c r="BS105" s="298"/>
      <c r="BT105" s="379"/>
      <c r="BU105" s="298"/>
      <c r="BV105" s="464">
        <f t="shared" si="243"/>
        <v>305000</v>
      </c>
      <c r="BW105" s="464">
        <f t="shared" si="244"/>
        <v>17622.42885</v>
      </c>
      <c r="BX105" s="637">
        <f t="shared" si="159"/>
        <v>223552.42885</v>
      </c>
      <c r="BY105" s="707">
        <f t="shared" si="160"/>
        <v>17622.428849999997</v>
      </c>
      <c r="BZ105" s="298"/>
      <c r="CA105" s="379"/>
      <c r="CB105" s="219"/>
      <c r="CC105" s="464">
        <f t="shared" si="260"/>
        <v>26302.132611940302</v>
      </c>
      <c r="CD105" s="464">
        <f t="shared" si="161"/>
        <v>331302.13261194032</v>
      </c>
      <c r="CE105" s="465">
        <f t="shared" si="162"/>
        <v>118407.83171865673</v>
      </c>
      <c r="CF105" s="637">
        <f t="shared" si="245"/>
        <v>212894.30089328359</v>
      </c>
      <c r="CG105" s="707">
        <f t="shared" si="163"/>
        <v>6964.3008932835946</v>
      </c>
      <c r="CH105" s="298"/>
      <c r="CI105" s="465">
        <f t="shared" si="164"/>
        <v>108150</v>
      </c>
      <c r="CJ105" s="464">
        <f t="shared" si="246"/>
        <v>196850</v>
      </c>
      <c r="CK105" s="637">
        <f t="shared" si="247"/>
        <v>17622.42885</v>
      </c>
      <c r="CL105" s="637">
        <f t="shared" si="222"/>
        <v>214472.42885</v>
      </c>
      <c r="CM105" s="707">
        <f t="shared" si="165"/>
        <v>8542.4288499999966</v>
      </c>
      <c r="CN105" s="298"/>
      <c r="CO105" s="379"/>
      <c r="CP105" s="539"/>
      <c r="CQ105" s="379"/>
      <c r="CR105" s="26"/>
      <c r="CS105" s="519">
        <f t="shared" si="223"/>
        <v>305000</v>
      </c>
      <c r="CT105" s="520">
        <f t="shared" si="259"/>
        <v>102150</v>
      </c>
      <c r="CU105" s="521">
        <f t="shared" si="166"/>
        <v>202850</v>
      </c>
      <c r="CV105" s="523">
        <f t="shared" si="167"/>
        <v>-3080</v>
      </c>
      <c r="CW105" s="26"/>
      <c r="CX105" s="519">
        <f t="shared" si="224"/>
        <v>305000</v>
      </c>
      <c r="CY105" s="520">
        <f t="shared" si="256"/>
        <v>106750</v>
      </c>
      <c r="CZ105" s="521">
        <f t="shared" si="168"/>
        <v>198250</v>
      </c>
      <c r="DA105" s="522">
        <f t="shared" si="169"/>
        <v>-7680</v>
      </c>
      <c r="DB105" s="521">
        <f t="shared" si="225"/>
        <v>16500</v>
      </c>
      <c r="DC105" s="521">
        <f t="shared" si="170"/>
        <v>214750</v>
      </c>
      <c r="DD105" s="522">
        <f t="shared" si="248"/>
        <v>8820</v>
      </c>
      <c r="DE105" s="533">
        <f t="shared" si="226"/>
        <v>169.03837861147045</v>
      </c>
      <c r="DF105" s="26"/>
      <c r="DG105" s="379"/>
      <c r="DH105" s="480"/>
      <c r="DI105" s="519">
        <f t="shared" si="227"/>
        <v>305000</v>
      </c>
      <c r="DJ105" s="520">
        <f t="shared" si="257"/>
        <v>102300</v>
      </c>
      <c r="DK105" s="529">
        <f t="shared" si="171"/>
        <v>202700</v>
      </c>
      <c r="DL105" s="743">
        <f t="shared" si="172"/>
        <v>-3230</v>
      </c>
      <c r="DM105" s="744">
        <f t="shared" si="173"/>
        <v>-61.904077428010154</v>
      </c>
      <c r="DN105" s="480"/>
      <c r="DO105" s="379"/>
      <c r="DP105" s="484"/>
      <c r="DQ105" s="519">
        <f t="shared" si="228"/>
        <v>305000</v>
      </c>
      <c r="DR105" s="708">
        <f t="shared" si="174"/>
        <v>109700</v>
      </c>
      <c r="DS105" s="529">
        <f t="shared" si="175"/>
        <v>195300</v>
      </c>
      <c r="DT105" s="743">
        <f t="shared" si="176"/>
        <v>-10630</v>
      </c>
      <c r="DU105" s="744">
        <f t="shared" si="177"/>
        <v>-203.72766039001485</v>
      </c>
      <c r="DV105" s="484"/>
      <c r="DW105" s="379"/>
      <c r="DX105" s="486"/>
      <c r="DY105" s="464">
        <f t="shared" si="249"/>
        <v>305000</v>
      </c>
      <c r="DZ105" s="708">
        <f t="shared" si="178"/>
        <v>98027.5</v>
      </c>
      <c r="EA105" s="529">
        <f t="shared" si="250"/>
        <v>206972.5</v>
      </c>
      <c r="EB105" s="530">
        <f t="shared" si="251"/>
        <v>1042.5</v>
      </c>
      <c r="EC105" s="533">
        <f t="shared" si="252"/>
        <v>39.959752766997269</v>
      </c>
      <c r="ED105" s="464">
        <f t="shared" si="258"/>
        <v>0</v>
      </c>
      <c r="EE105" s="524">
        <f t="shared" si="179"/>
        <v>1042.5</v>
      </c>
      <c r="EF105" s="531">
        <f t="shared" si="253"/>
        <v>39.959752766997269</v>
      </c>
      <c r="EG105" s="531">
        <f t="shared" si="254"/>
        <v>19.979876383498635</v>
      </c>
      <c r="EH105" s="486"/>
      <c r="EI105" s="379"/>
      <c r="EJ105" s="686"/>
      <c r="EK105" s="519">
        <f t="shared" si="230"/>
        <v>305000</v>
      </c>
      <c r="EL105" s="708">
        <f t="shared" si="181"/>
        <v>78050</v>
      </c>
      <c r="EM105" s="529">
        <f t="shared" si="182"/>
        <v>226950</v>
      </c>
      <c r="EN105" s="530">
        <f t="shared" si="183"/>
        <v>21020</v>
      </c>
      <c r="EO105" s="531">
        <f t="shared" si="184"/>
        <v>402.85563700828902</v>
      </c>
      <c r="EP105" s="641">
        <f t="shared" si="185"/>
        <v>0</v>
      </c>
      <c r="EQ105" s="530">
        <f t="shared" si="186"/>
        <v>21020</v>
      </c>
      <c r="ER105" s="532">
        <f t="shared" si="187"/>
        <v>402.85563700828902</v>
      </c>
      <c r="ES105" s="686"/>
      <c r="ET105" s="379"/>
      <c r="EU105" s="686"/>
      <c r="EV105" s="519">
        <f t="shared" si="231"/>
        <v>305000</v>
      </c>
      <c r="EW105" s="708">
        <f t="shared" si="188"/>
        <v>98550</v>
      </c>
      <c r="EX105" s="529">
        <f t="shared" si="189"/>
        <v>206450</v>
      </c>
      <c r="EY105" s="530">
        <f t="shared" si="190"/>
        <v>520</v>
      </c>
      <c r="EZ105" s="531">
        <f t="shared" si="191"/>
        <v>9.9659815054381671</v>
      </c>
      <c r="FA105" s="641">
        <f t="shared" si="192"/>
        <v>0</v>
      </c>
      <c r="FB105" s="530">
        <f t="shared" si="193"/>
        <v>520</v>
      </c>
      <c r="FC105" s="532">
        <f t="shared" si="194"/>
        <v>9.9659815054381671</v>
      </c>
      <c r="FD105" s="686"/>
      <c r="FE105" s="379"/>
      <c r="FF105" s="686"/>
      <c r="FG105" s="519">
        <f t="shared" si="232"/>
        <v>305000</v>
      </c>
      <c r="FH105" s="708">
        <f t="shared" si="195"/>
        <v>95250</v>
      </c>
      <c r="FI105" s="529">
        <f t="shared" si="196"/>
        <v>209750</v>
      </c>
      <c r="FJ105" s="530">
        <f t="shared" si="197"/>
        <v>3820</v>
      </c>
      <c r="FK105" s="531">
        <f t="shared" si="198"/>
        <v>73.21163336687269</v>
      </c>
      <c r="FL105" s="641">
        <f t="shared" si="199"/>
        <v>0</v>
      </c>
      <c r="FM105" s="530">
        <f t="shared" si="200"/>
        <v>3820</v>
      </c>
      <c r="FN105" s="532">
        <f t="shared" si="201"/>
        <v>73.21163336687269</v>
      </c>
      <c r="FO105" s="686"/>
      <c r="FP105" s="379"/>
      <c r="FQ105" s="686"/>
      <c r="FR105" s="519">
        <f t="shared" si="233"/>
        <v>305000</v>
      </c>
      <c r="FS105" s="708">
        <f t="shared" si="202"/>
        <v>87750</v>
      </c>
      <c r="FT105" s="529">
        <f t="shared" si="203"/>
        <v>217250</v>
      </c>
      <c r="FU105" s="530">
        <f t="shared" si="204"/>
        <v>11320</v>
      </c>
      <c r="FV105" s="531">
        <f t="shared" si="205"/>
        <v>216.95175123376933</v>
      </c>
      <c r="FW105" s="641">
        <f t="shared" si="206"/>
        <v>0</v>
      </c>
      <c r="FX105" s="530">
        <f t="shared" si="207"/>
        <v>11320</v>
      </c>
      <c r="FY105" s="532">
        <f t="shared" si="208"/>
        <v>216.95175123376933</v>
      </c>
      <c r="FZ105" s="686"/>
      <c r="GA105" s="379"/>
      <c r="GB105" s="379"/>
      <c r="GC105" s="379"/>
      <c r="GD105" s="379"/>
      <c r="GE105" s="379"/>
      <c r="GF105" s="379"/>
      <c r="GG105" s="379"/>
    </row>
    <row r="106" spans="1:189" s="1" customFormat="1" x14ac:dyDescent="0.25">
      <c r="A106" s="379"/>
      <c r="B106" s="379"/>
      <c r="C106" s="379"/>
      <c r="D106" s="379"/>
      <c r="E106" s="379"/>
      <c r="F106" s="379"/>
      <c r="G106" s="379"/>
      <c r="H106" s="379"/>
      <c r="I106" s="539"/>
      <c r="J106" s="379"/>
      <c r="K106" s="379"/>
      <c r="L106" s="379"/>
      <c r="M106" s="379"/>
      <c r="N106" s="379"/>
      <c r="O106" s="379"/>
      <c r="P106" s="379"/>
      <c r="Q106" s="379"/>
      <c r="R106" s="539"/>
      <c r="S106" s="379"/>
      <c r="T106" s="228"/>
      <c r="U106" s="450">
        <f t="shared" si="234"/>
        <v>310000</v>
      </c>
      <c r="V106" s="712">
        <f t="shared" si="235"/>
        <v>6964.3008932835946</v>
      </c>
      <c r="W106" s="752">
        <f t="shared" si="236"/>
        <v>-3380</v>
      </c>
      <c r="X106" s="697">
        <f t="shared" si="237"/>
        <v>9020</v>
      </c>
      <c r="Y106" s="745">
        <f t="shared" si="238"/>
        <v>-3680</v>
      </c>
      <c r="Z106" s="642">
        <f t="shared" si="239"/>
        <v>-10930</v>
      </c>
      <c r="AA106" s="439">
        <f t="shared" si="240"/>
        <v>1042.5</v>
      </c>
      <c r="AB106" s="713">
        <f t="shared" si="241"/>
        <v>1042.5</v>
      </c>
      <c r="AC106" s="630">
        <f t="shared" si="145"/>
        <v>11620</v>
      </c>
      <c r="AD106" s="459">
        <f t="shared" si="146"/>
        <v>11620</v>
      </c>
      <c r="AE106" s="228"/>
      <c r="AF106" s="379"/>
      <c r="AG106" s="228"/>
      <c r="AH106" s="715">
        <f t="shared" si="147"/>
        <v>3.3325202858089744</v>
      </c>
      <c r="AI106" s="749">
        <f t="shared" si="209"/>
        <v>-1.6173796535553642</v>
      </c>
      <c r="AJ106" s="716">
        <f t="shared" si="148"/>
        <v>4.3162025074169774</v>
      </c>
      <c r="AK106" s="746">
        <f t="shared" si="210"/>
        <v>-1.7609340606756627</v>
      </c>
      <c r="AL106" s="643">
        <f t="shared" si="211"/>
        <v>-5.2301655660828787</v>
      </c>
      <c r="AM106" s="457">
        <f t="shared" si="212"/>
        <v>0.4988515647430376</v>
      </c>
      <c r="AN106" s="717">
        <f t="shared" si="149"/>
        <v>0.4988515647430376</v>
      </c>
      <c r="AO106" s="633">
        <f t="shared" si="150"/>
        <v>5.5603407024595652</v>
      </c>
      <c r="AP106" s="634">
        <f t="shared" si="151"/>
        <v>5.5603407024595652</v>
      </c>
      <c r="AQ106" s="228"/>
      <c r="AR106" s="379"/>
      <c r="AS106" s="228"/>
      <c r="AT106" s="450">
        <f t="shared" si="213"/>
        <v>310000</v>
      </c>
      <c r="AU106" s="718">
        <f t="shared" si="152"/>
        <v>133.47325750148232</v>
      </c>
      <c r="AV106" s="750">
        <f t="shared" si="214"/>
        <v>-64.778879785348096</v>
      </c>
      <c r="AW106" s="720">
        <f t="shared" si="215"/>
        <v>172.87144842125437</v>
      </c>
      <c r="AX106" s="747">
        <f t="shared" si="216"/>
        <v>-70.52848450002395</v>
      </c>
      <c r="AY106" s="643">
        <f t="shared" si="217"/>
        <v>-209.4772651046907</v>
      </c>
      <c r="AZ106" s="457">
        <f t="shared" si="218"/>
        <v>19.979876383498635</v>
      </c>
      <c r="BA106" s="717">
        <f t="shared" si="219"/>
        <v>19.979876383498635</v>
      </c>
      <c r="BB106" s="458">
        <f t="shared" si="153"/>
        <v>222.70135594844521</v>
      </c>
      <c r="BC106" s="459">
        <f t="shared" si="154"/>
        <v>222.70135594844521</v>
      </c>
      <c r="BD106" s="228"/>
      <c r="BE106" s="379"/>
      <c r="BF106" s="539"/>
      <c r="BG106" s="379"/>
      <c r="BH106" s="379"/>
      <c r="BI106" s="460"/>
      <c r="BJ106" s="464">
        <f t="shared" si="242"/>
        <v>310000</v>
      </c>
      <c r="BK106" s="465">
        <f t="shared" si="155"/>
        <v>101020</v>
      </c>
      <c r="BL106" s="637">
        <f t="shared" si="156"/>
        <v>208980</v>
      </c>
      <c r="BM106" s="219"/>
      <c r="BN106" s="219"/>
      <c r="BO106" s="464">
        <f t="shared" si="220"/>
        <v>310000</v>
      </c>
      <c r="BP106" s="465">
        <f t="shared" si="157"/>
        <v>104700</v>
      </c>
      <c r="BQ106" s="637">
        <f t="shared" si="221"/>
        <v>205300</v>
      </c>
      <c r="BR106" s="707">
        <f t="shared" si="158"/>
        <v>-3680</v>
      </c>
      <c r="BS106" s="298"/>
      <c r="BT106" s="379"/>
      <c r="BU106" s="298"/>
      <c r="BV106" s="464">
        <f t="shared" si="243"/>
        <v>310000</v>
      </c>
      <c r="BW106" s="464">
        <f t="shared" si="244"/>
        <v>17622.42885</v>
      </c>
      <c r="BX106" s="637">
        <f t="shared" si="159"/>
        <v>226602.42885</v>
      </c>
      <c r="BY106" s="707">
        <f t="shared" si="160"/>
        <v>17622.428849999997</v>
      </c>
      <c r="BZ106" s="298"/>
      <c r="CA106" s="379"/>
      <c r="CB106" s="219"/>
      <c r="CC106" s="464">
        <f t="shared" si="260"/>
        <v>26302.132611940302</v>
      </c>
      <c r="CD106" s="464">
        <f t="shared" si="161"/>
        <v>336302.13261194032</v>
      </c>
      <c r="CE106" s="465">
        <f t="shared" si="162"/>
        <v>120357.83171865673</v>
      </c>
      <c r="CF106" s="637">
        <f t="shared" si="245"/>
        <v>215944.30089328359</v>
      </c>
      <c r="CG106" s="707">
        <f t="shared" si="163"/>
        <v>6964.3008932835946</v>
      </c>
      <c r="CH106" s="298"/>
      <c r="CI106" s="465">
        <f t="shared" si="164"/>
        <v>110100</v>
      </c>
      <c r="CJ106" s="464">
        <f t="shared" si="246"/>
        <v>199900</v>
      </c>
      <c r="CK106" s="637">
        <f t="shared" si="247"/>
        <v>17622.42885</v>
      </c>
      <c r="CL106" s="637">
        <f t="shared" si="222"/>
        <v>217522.42885</v>
      </c>
      <c r="CM106" s="707">
        <f t="shared" si="165"/>
        <v>8542.4288499999966</v>
      </c>
      <c r="CN106" s="298"/>
      <c r="CO106" s="379"/>
      <c r="CP106" s="539"/>
      <c r="CQ106" s="379"/>
      <c r="CR106" s="26"/>
      <c r="CS106" s="519">
        <f t="shared" si="223"/>
        <v>310000</v>
      </c>
      <c r="CT106" s="520">
        <f t="shared" si="259"/>
        <v>104400</v>
      </c>
      <c r="CU106" s="521">
        <f t="shared" si="166"/>
        <v>205600</v>
      </c>
      <c r="CV106" s="523">
        <f t="shared" si="167"/>
        <v>-3380</v>
      </c>
      <c r="CW106" s="26"/>
      <c r="CX106" s="519">
        <f t="shared" si="224"/>
        <v>310000</v>
      </c>
      <c r="CY106" s="520">
        <f t="shared" si="256"/>
        <v>108500</v>
      </c>
      <c r="CZ106" s="521">
        <f t="shared" si="168"/>
        <v>201500</v>
      </c>
      <c r="DA106" s="522">
        <f t="shared" si="169"/>
        <v>-7480</v>
      </c>
      <c r="DB106" s="521">
        <f t="shared" si="225"/>
        <v>16500</v>
      </c>
      <c r="DC106" s="521">
        <f t="shared" si="170"/>
        <v>218000</v>
      </c>
      <c r="DD106" s="522">
        <f t="shared" si="248"/>
        <v>9020</v>
      </c>
      <c r="DE106" s="533">
        <f t="shared" si="226"/>
        <v>172.87144842125437</v>
      </c>
      <c r="DF106" s="26"/>
      <c r="DG106" s="379"/>
      <c r="DH106" s="480"/>
      <c r="DI106" s="519">
        <f t="shared" si="227"/>
        <v>310000</v>
      </c>
      <c r="DJ106" s="520">
        <f t="shared" si="257"/>
        <v>104700</v>
      </c>
      <c r="DK106" s="529">
        <f t="shared" si="171"/>
        <v>205300</v>
      </c>
      <c r="DL106" s="743">
        <f t="shared" si="172"/>
        <v>-3680</v>
      </c>
      <c r="DM106" s="744">
        <f t="shared" si="173"/>
        <v>-70.52848450002395</v>
      </c>
      <c r="DN106" s="480"/>
      <c r="DO106" s="379"/>
      <c r="DP106" s="484"/>
      <c r="DQ106" s="519">
        <f t="shared" si="228"/>
        <v>310000</v>
      </c>
      <c r="DR106" s="708">
        <f t="shared" si="174"/>
        <v>111950</v>
      </c>
      <c r="DS106" s="529">
        <f t="shared" si="175"/>
        <v>198050</v>
      </c>
      <c r="DT106" s="743">
        <f t="shared" si="176"/>
        <v>-10930</v>
      </c>
      <c r="DU106" s="744">
        <f t="shared" si="177"/>
        <v>-209.4772651046907</v>
      </c>
      <c r="DV106" s="484"/>
      <c r="DW106" s="379"/>
      <c r="DX106" s="486"/>
      <c r="DY106" s="464">
        <f t="shared" si="249"/>
        <v>310000</v>
      </c>
      <c r="DZ106" s="708">
        <f t="shared" si="178"/>
        <v>99977.5</v>
      </c>
      <c r="EA106" s="529">
        <f t="shared" si="250"/>
        <v>210022.5</v>
      </c>
      <c r="EB106" s="530">
        <f t="shared" si="251"/>
        <v>1042.5</v>
      </c>
      <c r="EC106" s="533">
        <f t="shared" si="252"/>
        <v>39.959752766997269</v>
      </c>
      <c r="ED106" s="464">
        <f t="shared" si="258"/>
        <v>0</v>
      </c>
      <c r="EE106" s="524">
        <f t="shared" si="179"/>
        <v>1042.5</v>
      </c>
      <c r="EF106" s="531">
        <f t="shared" si="253"/>
        <v>39.959752766997269</v>
      </c>
      <c r="EG106" s="531">
        <f t="shared" si="254"/>
        <v>19.979876383498635</v>
      </c>
      <c r="EH106" s="486"/>
      <c r="EI106" s="379"/>
      <c r="EJ106" s="686"/>
      <c r="EK106" s="519">
        <f t="shared" si="230"/>
        <v>310000</v>
      </c>
      <c r="EL106" s="708">
        <f t="shared" si="181"/>
        <v>79450</v>
      </c>
      <c r="EM106" s="529">
        <f t="shared" si="182"/>
        <v>230550</v>
      </c>
      <c r="EN106" s="530">
        <f t="shared" si="183"/>
        <v>21570</v>
      </c>
      <c r="EO106" s="531">
        <f t="shared" si="184"/>
        <v>413.39657898519476</v>
      </c>
      <c r="EP106" s="641">
        <f t="shared" si="185"/>
        <v>0</v>
      </c>
      <c r="EQ106" s="530">
        <f t="shared" si="186"/>
        <v>21570</v>
      </c>
      <c r="ER106" s="532">
        <f t="shared" si="187"/>
        <v>413.39657898519476</v>
      </c>
      <c r="ES106" s="686"/>
      <c r="ET106" s="379"/>
      <c r="EU106" s="686"/>
      <c r="EV106" s="519">
        <f t="shared" si="231"/>
        <v>310000</v>
      </c>
      <c r="EW106" s="708">
        <f t="shared" si="188"/>
        <v>100500</v>
      </c>
      <c r="EX106" s="529">
        <f t="shared" si="189"/>
        <v>209500</v>
      </c>
      <c r="EY106" s="530">
        <f t="shared" si="190"/>
        <v>520</v>
      </c>
      <c r="EZ106" s="531">
        <f t="shared" si="191"/>
        <v>9.9659815054381671</v>
      </c>
      <c r="FA106" s="641">
        <f t="shared" si="192"/>
        <v>0</v>
      </c>
      <c r="FB106" s="530">
        <f t="shared" si="193"/>
        <v>520</v>
      </c>
      <c r="FC106" s="532">
        <f t="shared" si="194"/>
        <v>9.9659815054381671</v>
      </c>
      <c r="FD106" s="686"/>
      <c r="FE106" s="379"/>
      <c r="FF106" s="686"/>
      <c r="FG106" s="519">
        <f t="shared" si="232"/>
        <v>310000</v>
      </c>
      <c r="FH106" s="708">
        <f t="shared" si="195"/>
        <v>97200</v>
      </c>
      <c r="FI106" s="529">
        <f t="shared" si="196"/>
        <v>212800</v>
      </c>
      <c r="FJ106" s="530">
        <f t="shared" si="197"/>
        <v>3820</v>
      </c>
      <c r="FK106" s="531">
        <f t="shared" si="198"/>
        <v>73.21163336687269</v>
      </c>
      <c r="FL106" s="641">
        <f t="shared" si="199"/>
        <v>0</v>
      </c>
      <c r="FM106" s="530">
        <f t="shared" si="200"/>
        <v>3820</v>
      </c>
      <c r="FN106" s="532">
        <f t="shared" si="201"/>
        <v>73.21163336687269</v>
      </c>
      <c r="FO106" s="686"/>
      <c r="FP106" s="379"/>
      <c r="FQ106" s="686"/>
      <c r="FR106" s="519">
        <f t="shared" si="233"/>
        <v>310000</v>
      </c>
      <c r="FS106" s="708">
        <f t="shared" si="202"/>
        <v>89400</v>
      </c>
      <c r="FT106" s="529">
        <f t="shared" si="203"/>
        <v>220600</v>
      </c>
      <c r="FU106" s="530">
        <f t="shared" si="204"/>
        <v>11620</v>
      </c>
      <c r="FV106" s="531">
        <f t="shared" si="205"/>
        <v>222.70135594844521</v>
      </c>
      <c r="FW106" s="641">
        <f t="shared" si="206"/>
        <v>0</v>
      </c>
      <c r="FX106" s="530">
        <f t="shared" si="207"/>
        <v>11620</v>
      </c>
      <c r="FY106" s="532">
        <f t="shared" si="208"/>
        <v>222.70135594844521</v>
      </c>
      <c r="FZ106" s="686"/>
      <c r="GA106" s="379"/>
      <c r="GB106" s="379"/>
      <c r="GC106" s="379"/>
      <c r="GD106" s="379"/>
      <c r="GE106" s="379"/>
      <c r="GF106" s="379"/>
      <c r="GG106" s="379"/>
    </row>
    <row r="107" spans="1:189" s="1" customFormat="1" x14ac:dyDescent="0.25">
      <c r="A107" s="379"/>
      <c r="B107" s="379"/>
      <c r="C107" s="379"/>
      <c r="D107" s="379"/>
      <c r="E107" s="379"/>
      <c r="F107" s="379"/>
      <c r="G107" s="379"/>
      <c r="H107" s="379"/>
      <c r="I107" s="539"/>
      <c r="J107" s="379"/>
      <c r="K107" s="379"/>
      <c r="L107" s="379"/>
      <c r="M107" s="379"/>
      <c r="N107" s="379"/>
      <c r="O107" s="379"/>
      <c r="P107" s="379"/>
      <c r="Q107" s="379"/>
      <c r="R107" s="539"/>
      <c r="S107" s="379"/>
      <c r="T107" s="228"/>
      <c r="U107" s="450">
        <f t="shared" si="234"/>
        <v>315000</v>
      </c>
      <c r="V107" s="712">
        <f t="shared" si="235"/>
        <v>6964.3008932835946</v>
      </c>
      <c r="W107" s="752">
        <f t="shared" si="236"/>
        <v>-3680</v>
      </c>
      <c r="X107" s="697">
        <f t="shared" si="237"/>
        <v>9220</v>
      </c>
      <c r="Y107" s="745">
        <f t="shared" si="238"/>
        <v>-4130</v>
      </c>
      <c r="Z107" s="642">
        <f t="shared" si="239"/>
        <v>-11230</v>
      </c>
      <c r="AA107" s="439">
        <f t="shared" si="240"/>
        <v>1042.5</v>
      </c>
      <c r="AB107" s="713">
        <f t="shared" si="241"/>
        <v>1042.5</v>
      </c>
      <c r="AC107" s="630">
        <f t="shared" si="145"/>
        <v>11920</v>
      </c>
      <c r="AD107" s="459">
        <f t="shared" si="146"/>
        <v>11920</v>
      </c>
      <c r="AE107" s="228"/>
      <c r="AF107" s="379"/>
      <c r="AG107" s="228"/>
      <c r="AH107" s="715">
        <f t="shared" si="147"/>
        <v>3.2845827917198482</v>
      </c>
      <c r="AI107" s="749">
        <f t="shared" si="209"/>
        <v>-1.7356034523416497</v>
      </c>
      <c r="AJ107" s="716">
        <f t="shared" si="148"/>
        <v>4.3484412583125032</v>
      </c>
      <c r="AK107" s="746">
        <f t="shared" si="210"/>
        <v>-1.9478375701551667</v>
      </c>
      <c r="AL107" s="643">
        <f t="shared" si="211"/>
        <v>-5.2964203178795453</v>
      </c>
      <c r="AM107" s="457">
        <f t="shared" si="212"/>
        <v>0.49167570626798096</v>
      </c>
      <c r="AN107" s="717">
        <f t="shared" si="149"/>
        <v>0.49167570626798096</v>
      </c>
      <c r="AO107" s="633">
        <f t="shared" si="150"/>
        <v>5.6218459651936046</v>
      </c>
      <c r="AP107" s="634">
        <f t="shared" si="151"/>
        <v>5.6218459651936046</v>
      </c>
      <c r="AQ107" s="228"/>
      <c r="AR107" s="379"/>
      <c r="AS107" s="228"/>
      <c r="AT107" s="450">
        <f t="shared" si="213"/>
        <v>315000</v>
      </c>
      <c r="AU107" s="718">
        <f t="shared" si="152"/>
        <v>133.47325750148232</v>
      </c>
      <c r="AV107" s="750">
        <f t="shared" si="214"/>
        <v>-70.52848450002395</v>
      </c>
      <c r="AW107" s="720">
        <f t="shared" si="215"/>
        <v>176.70451823103829</v>
      </c>
      <c r="AX107" s="747">
        <f t="shared" si="216"/>
        <v>-79.15289157203776</v>
      </c>
      <c r="AY107" s="643">
        <f t="shared" si="217"/>
        <v>-215.22686981936658</v>
      </c>
      <c r="AZ107" s="457">
        <f t="shared" si="218"/>
        <v>19.979876383498635</v>
      </c>
      <c r="BA107" s="717">
        <f t="shared" si="219"/>
        <v>19.979876383498635</v>
      </c>
      <c r="BB107" s="458">
        <f t="shared" si="153"/>
        <v>228.45096066312107</v>
      </c>
      <c r="BC107" s="459">
        <f t="shared" si="154"/>
        <v>228.45096066312107</v>
      </c>
      <c r="BD107" s="228"/>
      <c r="BE107" s="379"/>
      <c r="BF107" s="539"/>
      <c r="BG107" s="379"/>
      <c r="BH107" s="379"/>
      <c r="BI107" s="460"/>
      <c r="BJ107" s="464">
        <f t="shared" si="242"/>
        <v>315000</v>
      </c>
      <c r="BK107" s="465">
        <f t="shared" si="155"/>
        <v>102970</v>
      </c>
      <c r="BL107" s="637">
        <f t="shared" si="156"/>
        <v>212030</v>
      </c>
      <c r="BM107" s="219"/>
      <c r="BN107" s="219"/>
      <c r="BO107" s="464">
        <f t="shared" si="220"/>
        <v>315000</v>
      </c>
      <c r="BP107" s="465">
        <f t="shared" si="157"/>
        <v>107100</v>
      </c>
      <c r="BQ107" s="637">
        <f t="shared" si="221"/>
        <v>207900</v>
      </c>
      <c r="BR107" s="707">
        <f t="shared" si="158"/>
        <v>-4130</v>
      </c>
      <c r="BS107" s="298"/>
      <c r="BT107" s="379"/>
      <c r="BU107" s="298"/>
      <c r="BV107" s="464">
        <f t="shared" si="243"/>
        <v>315000</v>
      </c>
      <c r="BW107" s="464">
        <f t="shared" si="244"/>
        <v>17622.42885</v>
      </c>
      <c r="BX107" s="637">
        <f t="shared" si="159"/>
        <v>229652.42885</v>
      </c>
      <c r="BY107" s="707">
        <f t="shared" si="160"/>
        <v>17622.428849999997</v>
      </c>
      <c r="BZ107" s="298"/>
      <c r="CA107" s="379"/>
      <c r="CB107" s="219"/>
      <c r="CC107" s="464">
        <f t="shared" si="260"/>
        <v>26302.132611940302</v>
      </c>
      <c r="CD107" s="464">
        <f t="shared" si="161"/>
        <v>341302.13261194032</v>
      </c>
      <c r="CE107" s="465">
        <f t="shared" si="162"/>
        <v>122307.83171865673</v>
      </c>
      <c r="CF107" s="637">
        <f t="shared" si="245"/>
        <v>218994.30089328359</v>
      </c>
      <c r="CG107" s="707">
        <f t="shared" si="163"/>
        <v>6964.3008932835946</v>
      </c>
      <c r="CH107" s="298"/>
      <c r="CI107" s="465">
        <f t="shared" si="164"/>
        <v>112050</v>
      </c>
      <c r="CJ107" s="464">
        <f t="shared" si="246"/>
        <v>202950</v>
      </c>
      <c r="CK107" s="637">
        <f t="shared" si="247"/>
        <v>17622.42885</v>
      </c>
      <c r="CL107" s="637">
        <f t="shared" si="222"/>
        <v>220572.42885</v>
      </c>
      <c r="CM107" s="707">
        <f t="shared" si="165"/>
        <v>8542.4288499999966</v>
      </c>
      <c r="CN107" s="298"/>
      <c r="CO107" s="379"/>
      <c r="CP107" s="539"/>
      <c r="CQ107" s="379"/>
      <c r="CR107" s="26"/>
      <c r="CS107" s="519">
        <f t="shared" si="223"/>
        <v>315000</v>
      </c>
      <c r="CT107" s="520">
        <f t="shared" si="259"/>
        <v>106650</v>
      </c>
      <c r="CU107" s="521">
        <f t="shared" si="166"/>
        <v>208350</v>
      </c>
      <c r="CV107" s="523">
        <f t="shared" si="167"/>
        <v>-3680</v>
      </c>
      <c r="CW107" s="26"/>
      <c r="CX107" s="519">
        <f t="shared" si="224"/>
        <v>315000</v>
      </c>
      <c r="CY107" s="520">
        <f t="shared" si="256"/>
        <v>110250</v>
      </c>
      <c r="CZ107" s="521">
        <f t="shared" si="168"/>
        <v>204750</v>
      </c>
      <c r="DA107" s="522">
        <f t="shared" si="169"/>
        <v>-7280</v>
      </c>
      <c r="DB107" s="521">
        <f t="shared" si="225"/>
        <v>16500</v>
      </c>
      <c r="DC107" s="521">
        <f t="shared" si="170"/>
        <v>221250</v>
      </c>
      <c r="DD107" s="522">
        <f t="shared" si="248"/>
        <v>9220</v>
      </c>
      <c r="DE107" s="533">
        <f t="shared" si="226"/>
        <v>176.70451823103829</v>
      </c>
      <c r="DF107" s="26"/>
      <c r="DG107" s="379"/>
      <c r="DH107" s="480"/>
      <c r="DI107" s="519">
        <f t="shared" si="227"/>
        <v>315000</v>
      </c>
      <c r="DJ107" s="520">
        <f t="shared" si="257"/>
        <v>107100</v>
      </c>
      <c r="DK107" s="529">
        <f t="shared" si="171"/>
        <v>207900</v>
      </c>
      <c r="DL107" s="743">
        <f t="shared" si="172"/>
        <v>-4130</v>
      </c>
      <c r="DM107" s="744">
        <f t="shared" si="173"/>
        <v>-79.15289157203776</v>
      </c>
      <c r="DN107" s="480"/>
      <c r="DO107" s="379"/>
      <c r="DP107" s="484"/>
      <c r="DQ107" s="519">
        <f t="shared" si="228"/>
        <v>315000</v>
      </c>
      <c r="DR107" s="708">
        <f t="shared" si="174"/>
        <v>114200</v>
      </c>
      <c r="DS107" s="529">
        <f t="shared" si="175"/>
        <v>200800</v>
      </c>
      <c r="DT107" s="743">
        <f t="shared" si="176"/>
        <v>-11230</v>
      </c>
      <c r="DU107" s="744">
        <f t="shared" si="177"/>
        <v>-215.22686981936658</v>
      </c>
      <c r="DV107" s="484"/>
      <c r="DW107" s="379"/>
      <c r="DX107" s="486"/>
      <c r="DY107" s="464">
        <f t="shared" si="249"/>
        <v>315000</v>
      </c>
      <c r="DZ107" s="708">
        <f t="shared" si="178"/>
        <v>101927.5</v>
      </c>
      <c r="EA107" s="529">
        <f t="shared" si="250"/>
        <v>213072.5</v>
      </c>
      <c r="EB107" s="530">
        <f t="shared" si="251"/>
        <v>1042.5</v>
      </c>
      <c r="EC107" s="533">
        <f t="shared" si="252"/>
        <v>39.959752766997269</v>
      </c>
      <c r="ED107" s="464">
        <f t="shared" si="258"/>
        <v>0</v>
      </c>
      <c r="EE107" s="524">
        <f t="shared" si="179"/>
        <v>1042.5</v>
      </c>
      <c r="EF107" s="531">
        <f t="shared" si="253"/>
        <v>39.959752766997269</v>
      </c>
      <c r="EG107" s="531">
        <f t="shared" si="254"/>
        <v>19.979876383498635</v>
      </c>
      <c r="EH107" s="486"/>
      <c r="EI107" s="379"/>
      <c r="EJ107" s="686"/>
      <c r="EK107" s="519">
        <f t="shared" si="230"/>
        <v>315000</v>
      </c>
      <c r="EL107" s="708">
        <f t="shared" si="181"/>
        <v>80850</v>
      </c>
      <c r="EM107" s="529">
        <f t="shared" si="182"/>
        <v>234150</v>
      </c>
      <c r="EN107" s="530">
        <f t="shared" si="183"/>
        <v>22120</v>
      </c>
      <c r="EO107" s="531">
        <f t="shared" si="184"/>
        <v>423.93752096210051</v>
      </c>
      <c r="EP107" s="641">
        <f t="shared" si="185"/>
        <v>0</v>
      </c>
      <c r="EQ107" s="530">
        <f t="shared" si="186"/>
        <v>22120</v>
      </c>
      <c r="ER107" s="532">
        <f t="shared" si="187"/>
        <v>423.93752096210051</v>
      </c>
      <c r="ES107" s="686"/>
      <c r="ET107" s="379"/>
      <c r="EU107" s="686"/>
      <c r="EV107" s="519">
        <f t="shared" si="231"/>
        <v>315000</v>
      </c>
      <c r="EW107" s="708">
        <f t="shared" si="188"/>
        <v>102450</v>
      </c>
      <c r="EX107" s="529">
        <f t="shared" si="189"/>
        <v>212550</v>
      </c>
      <c r="EY107" s="530">
        <f t="shared" si="190"/>
        <v>520</v>
      </c>
      <c r="EZ107" s="531">
        <f t="shared" si="191"/>
        <v>9.9659815054381671</v>
      </c>
      <c r="FA107" s="641">
        <f t="shared" si="192"/>
        <v>0</v>
      </c>
      <c r="FB107" s="530">
        <f t="shared" si="193"/>
        <v>520</v>
      </c>
      <c r="FC107" s="532">
        <f t="shared" si="194"/>
        <v>9.9659815054381671</v>
      </c>
      <c r="FD107" s="686"/>
      <c r="FE107" s="379"/>
      <c r="FF107" s="686"/>
      <c r="FG107" s="519">
        <f t="shared" si="232"/>
        <v>315000</v>
      </c>
      <c r="FH107" s="708">
        <f t="shared" si="195"/>
        <v>99150</v>
      </c>
      <c r="FI107" s="529">
        <f t="shared" si="196"/>
        <v>215850</v>
      </c>
      <c r="FJ107" s="530">
        <f t="shared" si="197"/>
        <v>3820</v>
      </c>
      <c r="FK107" s="531">
        <f t="shared" si="198"/>
        <v>73.21163336687269</v>
      </c>
      <c r="FL107" s="641">
        <f t="shared" si="199"/>
        <v>0</v>
      </c>
      <c r="FM107" s="530">
        <f t="shared" si="200"/>
        <v>3820</v>
      </c>
      <c r="FN107" s="532">
        <f t="shared" si="201"/>
        <v>73.21163336687269</v>
      </c>
      <c r="FO107" s="686"/>
      <c r="FP107" s="379"/>
      <c r="FQ107" s="686"/>
      <c r="FR107" s="519">
        <f t="shared" si="233"/>
        <v>315000</v>
      </c>
      <c r="FS107" s="708">
        <f t="shared" si="202"/>
        <v>91050</v>
      </c>
      <c r="FT107" s="529">
        <f t="shared" si="203"/>
        <v>223950</v>
      </c>
      <c r="FU107" s="530">
        <f t="shared" si="204"/>
        <v>11920</v>
      </c>
      <c r="FV107" s="531">
        <f t="shared" si="205"/>
        <v>228.45096066312107</v>
      </c>
      <c r="FW107" s="641">
        <f t="shared" si="206"/>
        <v>0</v>
      </c>
      <c r="FX107" s="530">
        <f t="shared" si="207"/>
        <v>11920</v>
      </c>
      <c r="FY107" s="532">
        <f t="shared" si="208"/>
        <v>228.45096066312107</v>
      </c>
      <c r="FZ107" s="686"/>
      <c r="GA107" s="379"/>
      <c r="GB107" s="379"/>
      <c r="GC107" s="379"/>
      <c r="GD107" s="379"/>
      <c r="GE107" s="379"/>
      <c r="GF107" s="379"/>
      <c r="GG107" s="379"/>
    </row>
    <row r="108" spans="1:189" s="1" customFormat="1" x14ac:dyDescent="0.25">
      <c r="A108" s="379"/>
      <c r="B108" s="379"/>
      <c r="C108" s="379"/>
      <c r="D108" s="379"/>
      <c r="E108" s="379"/>
      <c r="F108" s="379"/>
      <c r="G108" s="379"/>
      <c r="H108" s="379"/>
      <c r="I108" s="539"/>
      <c r="J108" s="379"/>
      <c r="K108" s="379"/>
      <c r="L108" s="379"/>
      <c r="M108" s="379"/>
      <c r="N108" s="379"/>
      <c r="O108" s="379"/>
      <c r="P108" s="379"/>
      <c r="Q108" s="379"/>
      <c r="R108" s="539"/>
      <c r="S108" s="379"/>
      <c r="T108" s="228"/>
      <c r="U108" s="450">
        <f t="shared" si="234"/>
        <v>320000</v>
      </c>
      <c r="V108" s="712">
        <f t="shared" si="235"/>
        <v>6964.3008932835946</v>
      </c>
      <c r="W108" s="752">
        <f t="shared" si="236"/>
        <v>-3980</v>
      </c>
      <c r="X108" s="697">
        <f t="shared" si="237"/>
        <v>9420</v>
      </c>
      <c r="Y108" s="745">
        <f t="shared" si="238"/>
        <v>-4580</v>
      </c>
      <c r="Z108" s="642">
        <f t="shared" si="239"/>
        <v>-11530</v>
      </c>
      <c r="AA108" s="439">
        <f t="shared" si="240"/>
        <v>1042.5</v>
      </c>
      <c r="AB108" s="713">
        <f t="shared" si="241"/>
        <v>1042.5</v>
      </c>
      <c r="AC108" s="630">
        <f t="shared" ref="AC108:AC171" si="261">$FU108</f>
        <v>12220</v>
      </c>
      <c r="AD108" s="459">
        <f t="shared" ref="AD108:AD171" si="262">FX108</f>
        <v>12220</v>
      </c>
      <c r="AE108" s="228"/>
      <c r="AF108" s="379"/>
      <c r="AG108" s="228"/>
      <c r="AH108" s="715">
        <f t="shared" ref="AH108:AH171" si="263">IF($U108&lt;10000," ",$CG108*100/$BL108)</f>
        <v>3.23800487878166</v>
      </c>
      <c r="AI108" s="749">
        <f t="shared" si="209"/>
        <v>-1.8504742421424587</v>
      </c>
      <c r="AJ108" s="716">
        <f t="shared" ref="AJ108:AJ171" si="264">IF($U108&lt;10000," ",$DD108*100/$BL108)</f>
        <v>4.3797656685884325</v>
      </c>
      <c r="AK108" s="746">
        <f t="shared" si="210"/>
        <v>-2.129440208294588</v>
      </c>
      <c r="AL108" s="643">
        <f t="shared" si="211"/>
        <v>-5.3607959828900871</v>
      </c>
      <c r="AM108" s="457">
        <f t="shared" si="212"/>
        <v>0.48470336618932491</v>
      </c>
      <c r="AN108" s="717">
        <f t="shared" ref="AN108:AN171" si="265">IF($BL108&lt;1," ",$EE108*100/$BL108)</f>
        <v>0.48470336618932491</v>
      </c>
      <c r="AO108" s="633">
        <f t="shared" ref="AO108:AO171" si="266">IF($BL108&lt;1," ",$FU108*100/$BL108)</f>
        <v>5.681606843965036</v>
      </c>
      <c r="AP108" s="634">
        <f t="shared" ref="AP108:AP171" si="267">IF($BL108&lt;1," ",$FX108*100/$BL108)</f>
        <v>5.681606843965036</v>
      </c>
      <c r="AQ108" s="228"/>
      <c r="AR108" s="379"/>
      <c r="AS108" s="228"/>
      <c r="AT108" s="450">
        <f t="shared" si="213"/>
        <v>320000</v>
      </c>
      <c r="AU108" s="718">
        <f t="shared" ref="AU108:AU171" si="268">$CG108*7/365.2425</f>
        <v>133.47325750148232</v>
      </c>
      <c r="AV108" s="750">
        <f t="shared" si="214"/>
        <v>-76.278089214699818</v>
      </c>
      <c r="AW108" s="720">
        <f t="shared" si="215"/>
        <v>180.53758804082219</v>
      </c>
      <c r="AX108" s="747">
        <f t="shared" si="216"/>
        <v>-87.777298644051555</v>
      </c>
      <c r="AY108" s="643">
        <f t="shared" si="217"/>
        <v>-220.97647453404244</v>
      </c>
      <c r="AZ108" s="457">
        <f t="shared" si="218"/>
        <v>19.979876383498635</v>
      </c>
      <c r="BA108" s="717">
        <f t="shared" si="219"/>
        <v>19.979876383498635</v>
      </c>
      <c r="BB108" s="458">
        <f t="shared" ref="BB108:BC171" si="269">AC108*7/365.2425</f>
        <v>234.20056537779695</v>
      </c>
      <c r="BC108" s="459">
        <f t="shared" si="269"/>
        <v>234.20056537779695</v>
      </c>
      <c r="BD108" s="228"/>
      <c r="BE108" s="379"/>
      <c r="BF108" s="539"/>
      <c r="BG108" s="379"/>
      <c r="BH108" s="379"/>
      <c r="BI108" s="460"/>
      <c r="BJ108" s="464">
        <f t="shared" si="242"/>
        <v>320000</v>
      </c>
      <c r="BK108" s="465">
        <f t="shared" ref="BK108:BK171" si="270">IF($BJ108&lt;=BK$6,SUM($BJ108*BJ$6),IF($BJ108&lt;=BK$7,SUM($BJ108-BK$6)*BJ$7+BL$6,IF($BJ108&lt;=BK$8,SUM($BJ108-BK$7)*BJ$8+BL$7,IF($BJ108&lt;=BK$9,SUM($BJ108-BK$8)*BJ$9+BL$8,IF($BJ108&lt;=BK$10,SUM($BJ108-BK$9)*BJ$10+BL$9,IF($BJ108&gt;=BK$8+1,SUM($BJ108-BK$10)*BJ$11+BL$10))))))</f>
        <v>104920</v>
      </c>
      <c r="BL108" s="637">
        <f t="shared" ref="BL108:BL171" si="271">BJ108-BK108</f>
        <v>215080</v>
      </c>
      <c r="BM108" s="219"/>
      <c r="BN108" s="219"/>
      <c r="BO108" s="464">
        <f t="shared" si="220"/>
        <v>320000</v>
      </c>
      <c r="BP108" s="465">
        <f t="shared" ref="BP108:BP171" si="272">IF($BJ108&lt;=BQ$6,SUM($BJ108*BP$6),IF($BJ108&lt;=BQ$7,SUM($BJ108-BQ$6)*BP$7+BR$6,IF($BJ108&lt;=BQ$8,SUM($BJ108-BQ$7)*BP$8+BR$7,IF($BJ108&lt;=BQ$9,SUM($BJ108-BQ$8)*BP$9+BR$8,IF($BJ108&lt;=BQ$10,SUM($BJ108-BQ$9)*BP$10+BR$9,IF($BJ108&gt;=BQ$8+1,SUM($BJ108-BQ$10)*BP$11+BR$10))))))</f>
        <v>109500</v>
      </c>
      <c r="BQ108" s="637">
        <f t="shared" si="221"/>
        <v>210500</v>
      </c>
      <c r="BR108" s="707">
        <f t="shared" ref="BR108:BR171" si="273">BQ108-BL108</f>
        <v>-4580</v>
      </c>
      <c r="BS108" s="298"/>
      <c r="BT108" s="379"/>
      <c r="BU108" s="298"/>
      <c r="BV108" s="464">
        <f t="shared" si="243"/>
        <v>320000</v>
      </c>
      <c r="BW108" s="464">
        <f t="shared" si="244"/>
        <v>17622.42885</v>
      </c>
      <c r="BX108" s="637">
        <f t="shared" ref="BX108:BX171" si="274">BL108+BW108</f>
        <v>232702.42885</v>
      </c>
      <c r="BY108" s="707">
        <f t="shared" ref="BY108:BY171" si="275">BX108-BL108</f>
        <v>17622.428849999997</v>
      </c>
      <c r="BZ108" s="298"/>
      <c r="CA108" s="379"/>
      <c r="CB108" s="219"/>
      <c r="CC108" s="464">
        <f t="shared" si="260"/>
        <v>26302.132611940302</v>
      </c>
      <c r="CD108" s="464">
        <f t="shared" ref="CD108:CD171" si="276">BJ108+CC108</f>
        <v>346302.13261194032</v>
      </c>
      <c r="CE108" s="465">
        <f t="shared" ref="CE108:CE171" si="277">IF($CD108&lt;=$CF$6,SUM($CD108*$CE$6),IF($CD108&lt;=$CF$7,SUM($CD108-$CF$6)*$CE$7+$CG$6,IF($CD108&lt;=$CF$8,SUM($CD108-$CF$7)*$CE$8+$CG$7,IF($CD108&lt;=$CF$9,SUM($CD108-$CF$8)*$CE$9+$CG$8,IF($CD108&lt;=$CF$10,SUM($CD108-$CF$9)*$CE$10+$CG$9,IF($CD108&gt;=$CF$8+1,SUM($CD108-$CF$10)*$CE$11+$CG$10))))))</f>
        <v>124257.83171865673</v>
      </c>
      <c r="CF108" s="637">
        <f t="shared" si="245"/>
        <v>222044.30089328359</v>
      </c>
      <c r="CG108" s="707">
        <f t="shared" ref="CG108:CG171" si="278">CF108-BL108</f>
        <v>6964.3008932835946</v>
      </c>
      <c r="CH108" s="298"/>
      <c r="CI108" s="465">
        <f t="shared" ref="CI108:CI171" si="279">IF($BV108&lt;=$CF$6,SUM($BV108*$CE$6),IF($BV108&lt;=$CF$7,SUM($BV108-$CF$6)*$CE$7+$CG$6,IF($BV108&lt;=$CF$8,SUM($BV108-$CF$7)*$CE$8+$CG$7,IF($BV108&lt;=$CF$9,SUM($BV108-$CF$8)*$CE$9+$CG$8,IF($BV108&lt;=$CF$10,SUM($BV108-$CF$9)*$CE$10+$CG$9,IF($BV108&gt;=$CF$8+1,SUM($BV108-$CF$10)*$CE$11+$CG$10))))))</f>
        <v>114000</v>
      </c>
      <c r="CJ108" s="464">
        <f t="shared" si="246"/>
        <v>206000</v>
      </c>
      <c r="CK108" s="637">
        <f t="shared" si="247"/>
        <v>17622.42885</v>
      </c>
      <c r="CL108" s="637">
        <f t="shared" si="222"/>
        <v>223622.42885</v>
      </c>
      <c r="CM108" s="707">
        <f t="shared" ref="CM108:CM171" si="280">CL108-BL108</f>
        <v>8542.4288499999966</v>
      </c>
      <c r="CN108" s="298"/>
      <c r="CO108" s="379"/>
      <c r="CP108" s="539"/>
      <c r="CQ108" s="379"/>
      <c r="CR108" s="26"/>
      <c r="CS108" s="519">
        <f t="shared" si="223"/>
        <v>320000</v>
      </c>
      <c r="CT108" s="520">
        <f t="shared" si="259"/>
        <v>108900</v>
      </c>
      <c r="CU108" s="521">
        <f t="shared" ref="CU108:CU171" si="281">$BJ108-CT108</f>
        <v>211100</v>
      </c>
      <c r="CV108" s="523">
        <f t="shared" ref="CV108:CV171" si="282">CU108-$BL108</f>
        <v>-3980</v>
      </c>
      <c r="CW108" s="26"/>
      <c r="CX108" s="519">
        <f t="shared" si="224"/>
        <v>320000</v>
      </c>
      <c r="CY108" s="520">
        <f t="shared" si="256"/>
        <v>112000</v>
      </c>
      <c r="CZ108" s="521">
        <f t="shared" ref="CZ108:CZ171" si="283">$BJ108-CY108</f>
        <v>208000</v>
      </c>
      <c r="DA108" s="522">
        <f t="shared" ref="DA108:DA171" si="284">CZ108-$BL108</f>
        <v>-7080</v>
      </c>
      <c r="DB108" s="521">
        <f t="shared" si="225"/>
        <v>16500</v>
      </c>
      <c r="DC108" s="521">
        <f t="shared" ref="DC108:DC171" si="285">CZ108+DB108</f>
        <v>224500</v>
      </c>
      <c r="DD108" s="522">
        <f t="shared" si="248"/>
        <v>9420</v>
      </c>
      <c r="DE108" s="533">
        <f t="shared" si="226"/>
        <v>180.53758804082219</v>
      </c>
      <c r="DF108" s="26"/>
      <c r="DG108" s="379"/>
      <c r="DH108" s="480"/>
      <c r="DI108" s="519">
        <f t="shared" si="227"/>
        <v>320000</v>
      </c>
      <c r="DJ108" s="520">
        <f t="shared" si="257"/>
        <v>109500</v>
      </c>
      <c r="DK108" s="529">
        <f t="shared" ref="DK108:DK171" si="286">$BJ108-DJ108</f>
        <v>210500</v>
      </c>
      <c r="DL108" s="743">
        <f t="shared" ref="DL108:DL171" si="287">DK108-$BL108</f>
        <v>-4580</v>
      </c>
      <c r="DM108" s="744">
        <f t="shared" ref="DM108:DM171" si="288">DL108*7/365.2425</f>
        <v>-87.777298644051555</v>
      </c>
      <c r="DN108" s="480"/>
      <c r="DO108" s="379"/>
      <c r="DP108" s="484"/>
      <c r="DQ108" s="519">
        <f t="shared" si="228"/>
        <v>320000</v>
      </c>
      <c r="DR108" s="708">
        <f t="shared" ref="DR108:DR171" si="289">IF($BJ108&lt;=DS$6,SUM($BJ108*DR$6),IF($BJ108&lt;=DS$7,SUM($BJ108-DS$6)*DR$7+DT$6,IF($BJ108&lt;=DS$8,SUM($BJ108-DS$7)*DR$8+DT$7,IF($BJ108&lt;=DS$9,SUM($BJ108-DS$8)*DR$9+DT$8,IF($BJ108&lt;=DS$10,SUM($BJ108-DS$9)*DR$10+DT$9,IF($BJ108&gt;=DS$8+1,SUM($BJ108-DS$10)*DR$11+DT$10))))))</f>
        <v>116450</v>
      </c>
      <c r="DS108" s="529">
        <f t="shared" ref="DS108:DS171" si="290">$BJ108-DR108</f>
        <v>203550</v>
      </c>
      <c r="DT108" s="743">
        <f t="shared" ref="DT108:DT171" si="291">DS108-$BL108</f>
        <v>-11530</v>
      </c>
      <c r="DU108" s="744">
        <f t="shared" ref="DU108:DU171" si="292">DT108*7/365.2425</f>
        <v>-220.97647453404244</v>
      </c>
      <c r="DV108" s="484"/>
      <c r="DW108" s="379"/>
      <c r="DX108" s="486"/>
      <c r="DY108" s="464">
        <f t="shared" si="249"/>
        <v>320000</v>
      </c>
      <c r="DZ108" s="708">
        <f t="shared" ref="DZ108:DZ171" si="293">IF($BJ108&lt;=EA$6,SUM($BJ108*DZ$6),IF($BJ108&lt;=EA$7,SUM($BJ108-EA$6)*DZ$7+EB$6,IF($BJ108&lt;=EA$8,SUM($BJ108-EA$7)*DZ$8+EB$7,IF($BJ108&lt;=EA$9,SUM($BJ108-EA$8)*DZ$9+EB$8,IF($BJ108&lt;=EA$10,SUM($BJ108-EA$9)*DZ$10+EB$9,IF($BJ108&gt;=EA$8+1,SUM($BJ108-EA$10)*DZ$11+EB$10))))))</f>
        <v>103877.5</v>
      </c>
      <c r="EA108" s="529">
        <f t="shared" si="250"/>
        <v>216122.5</v>
      </c>
      <c r="EB108" s="530">
        <f t="shared" si="251"/>
        <v>1042.5</v>
      </c>
      <c r="EC108" s="533">
        <f t="shared" si="252"/>
        <v>39.959752766997269</v>
      </c>
      <c r="ED108" s="464">
        <f t="shared" si="258"/>
        <v>0</v>
      </c>
      <c r="EE108" s="524">
        <f t="shared" ref="EE108:EE171" si="294">$EB108+IF($DY108&gt;=70000,0,IF($DY108&gt;=66000,520-($DY108-66000)*0.13,IF($DY108&gt;=48000,520,IF($DY108&gt;=44000,($DY108-44000)*0.13,0))))</f>
        <v>1042.5</v>
      </c>
      <c r="EF108" s="531">
        <f t="shared" si="253"/>
        <v>39.959752766997269</v>
      </c>
      <c r="EG108" s="531">
        <f t="shared" si="254"/>
        <v>19.979876383498635</v>
      </c>
      <c r="EH108" s="486"/>
      <c r="EI108" s="379"/>
      <c r="EJ108" s="686"/>
      <c r="EK108" s="519">
        <f t="shared" si="230"/>
        <v>320000</v>
      </c>
      <c r="EL108" s="708">
        <f t="shared" ref="EL108:EL171" si="295">IF($BJ108&lt;=EM$6,SUM($BJ108*EL$6),IF($BJ108&lt;=EM$7,SUM($BJ108-EM$6)*EL$7+EN$6,IF($BJ108&lt;=EM$8,SUM($BJ108-EM$7)*EL$8+EN$7,IF($BJ108&lt;=EM$9,SUM($BJ108-EM$8)*EL$9+EN$8,IF($BJ108&lt;=EM$10,SUM($BJ108-EM$9)*EL$10+EN$9,IF($BJ108&gt;=EM$8+1,SUM($BJ108-EM$10)*EL$11+EN$10))))))</f>
        <v>82250</v>
      </c>
      <c r="EM108" s="529">
        <f t="shared" ref="EM108:EM171" si="296">$BJ108-EL108</f>
        <v>237750</v>
      </c>
      <c r="EN108" s="530">
        <f t="shared" ref="EN108:EN171" si="297">EM108-$BL108</f>
        <v>22670</v>
      </c>
      <c r="EO108" s="531">
        <f t="shared" ref="EO108:EO171" si="298">EN108*7/365.2425</f>
        <v>434.47846293900625</v>
      </c>
      <c r="EP108" s="641">
        <f t="shared" ref="EP108:EP171" si="299">IF(EK108&lt;=2000,0,IF(EK108&lt;=12000,(EK108-2000)*EP$11/10000,IF(EK108&lt;=48000,EP$11,IF(EK108&lt;=58000,EP$11-(EK108-48000)*0.08,0))))</f>
        <v>0</v>
      </c>
      <c r="EQ108" s="530">
        <f t="shared" ref="EQ108:EQ171" si="300">EN108+EP108</f>
        <v>22670</v>
      </c>
      <c r="ER108" s="532">
        <f t="shared" ref="ER108:ER171" si="301">EQ108*7/365.2425</f>
        <v>434.47846293900625</v>
      </c>
      <c r="ES108" s="686"/>
      <c r="ET108" s="379"/>
      <c r="EU108" s="686"/>
      <c r="EV108" s="519">
        <f t="shared" si="231"/>
        <v>320000</v>
      </c>
      <c r="EW108" s="708">
        <f t="shared" ref="EW108:EW171" si="302">IF($BJ108&lt;=EX$6,SUM($BJ108*EW$6),IF($BJ108&lt;=EX$7,SUM($BJ108-EX$6)*EW$7+EY$6,IF($BJ108&lt;=EX$8,SUM($BJ108-EX$7)*EW$8+EY$7,IF($BJ108&lt;=EX$9,SUM($BJ108-EX$8)*EW$9+EY$8,IF($BJ108&lt;=EX$10,SUM($BJ108-EX$9)*EW$10+EY$9,IF($BJ108&gt;=EX$8+1,SUM($BJ108-EX$10)*EW$11+EY$10))))))</f>
        <v>104400</v>
      </c>
      <c r="EX108" s="529">
        <f t="shared" ref="EX108:EX171" si="303">$BJ108-EW108</f>
        <v>215600</v>
      </c>
      <c r="EY108" s="530">
        <f t="shared" ref="EY108:EY171" si="304">EX108-$BL108</f>
        <v>520</v>
      </c>
      <c r="EZ108" s="531">
        <f t="shared" ref="EZ108:EZ171" si="305">EY108*7/365.2425</f>
        <v>9.9659815054381671</v>
      </c>
      <c r="FA108" s="641">
        <f t="shared" ref="FA108:FA171" si="306">IF(EV108&lt;=2000,0,IF(EV108&lt;=12000,(EV108-2000)*FA$11/10000,IF(EV108&lt;=48000,FA$11,IF(EV108&lt;=58000,FA$11-(EV108-48000)*0.08,0))))</f>
        <v>0</v>
      </c>
      <c r="FB108" s="530">
        <f t="shared" ref="FB108:FB171" si="307">EY108+FA108</f>
        <v>520</v>
      </c>
      <c r="FC108" s="532">
        <f t="shared" ref="FC108:FC171" si="308">FB108*7/365.2425</f>
        <v>9.9659815054381671</v>
      </c>
      <c r="FD108" s="686"/>
      <c r="FE108" s="379"/>
      <c r="FF108" s="686"/>
      <c r="FG108" s="519">
        <f t="shared" si="232"/>
        <v>320000</v>
      </c>
      <c r="FH108" s="708">
        <f t="shared" ref="FH108:FH171" si="309">IF($BJ108&lt;=FI$6,SUM($BJ108*FH$6),IF($BJ108&lt;=FI$7,SUM($BJ108-FI$6)*FH$7+FJ$6,IF($BJ108&lt;=FI$8,SUM($BJ108-FI$7)*FH$8+FJ$7,IF($BJ108&lt;=FI$9,SUM($BJ108-FI$8)*FH$9+FJ$8,IF($BJ108&lt;=FI$10,SUM($BJ108-FI$9)*FH$10+FJ$9,IF($BJ108&gt;=FI$8+1,SUM($BJ108-FI$10)*FH$11+FJ$10))))))</f>
        <v>101100</v>
      </c>
      <c r="FI108" s="529">
        <f t="shared" ref="FI108:FI171" si="310">$BJ108-FH108</f>
        <v>218900</v>
      </c>
      <c r="FJ108" s="530">
        <f t="shared" ref="FJ108:FJ171" si="311">FI108-$BL108</f>
        <v>3820</v>
      </c>
      <c r="FK108" s="531">
        <f t="shared" ref="FK108:FK171" si="312">FJ108*7/365.2425</f>
        <v>73.21163336687269</v>
      </c>
      <c r="FL108" s="641">
        <f t="shared" ref="FL108:FL171" si="313">IF(FG108&lt;=2000,0,IF(FG108&lt;=12000,(FG108-2000)*FL$11/10000,IF(FG108&lt;=48000,FL$11,IF(FG108&lt;=58000,FL$11-(FG108-48000)*0.08,0))))</f>
        <v>0</v>
      </c>
      <c r="FM108" s="530">
        <f t="shared" ref="FM108:FM171" si="314">FJ108+FL108</f>
        <v>3820</v>
      </c>
      <c r="FN108" s="532">
        <f t="shared" ref="FN108:FN171" si="315">FM108*7/365.2425</f>
        <v>73.21163336687269</v>
      </c>
      <c r="FO108" s="686"/>
      <c r="FP108" s="379"/>
      <c r="FQ108" s="686"/>
      <c r="FR108" s="519">
        <f t="shared" si="233"/>
        <v>320000</v>
      </c>
      <c r="FS108" s="708">
        <f t="shared" ref="FS108:FS171" si="316">IF($BJ108&lt;=FT$6,SUM($BJ108*FS$6),IF($BJ108&lt;=FT$7,SUM($BJ108-FT$6)*FS$7+FU$6,IF($BJ108&lt;=FT$8,SUM($BJ108-FT$7)*FS$8+FU$7,IF($BJ108&lt;=FT$9,SUM($BJ108-FT$8)*FS$9+FU$8,IF($BJ108&lt;=FT$10,SUM($BJ108-FT$9)*FS$10+FU$9,IF($BJ108&gt;=FT$8+1,SUM($BJ108-FT$10)*FS$11+FU$10))))))</f>
        <v>92700</v>
      </c>
      <c r="FT108" s="529">
        <f t="shared" ref="FT108:FT171" si="317">$BJ108-FS108</f>
        <v>227300</v>
      </c>
      <c r="FU108" s="530">
        <f t="shared" ref="FU108:FU171" si="318">FT108-$BL108</f>
        <v>12220</v>
      </c>
      <c r="FV108" s="531">
        <f t="shared" ref="FV108:FV171" si="319">FU108*7/365.2425</f>
        <v>234.20056537779695</v>
      </c>
      <c r="FW108" s="641">
        <f t="shared" ref="FW108:FW171" si="320">IF(FR108&lt;=2000,0,IF(FR108&lt;=12000,(FR108-2000)*FW$11/10000,IF(FR108&lt;=48000,FW$11,IF(FR108&lt;=58000,FW$11-(FR108-48000)*0.08,0))))</f>
        <v>0</v>
      </c>
      <c r="FX108" s="530">
        <f t="shared" ref="FX108:FX171" si="321">FU108+FW108</f>
        <v>12220</v>
      </c>
      <c r="FY108" s="532">
        <f t="shared" ref="FY108:FY171" si="322">FX108*7/365.2425</f>
        <v>234.20056537779695</v>
      </c>
      <c r="FZ108" s="686"/>
      <c r="GA108" s="379"/>
      <c r="GB108" s="379"/>
      <c r="GC108" s="379"/>
      <c r="GD108" s="379"/>
      <c r="GE108" s="379"/>
      <c r="GF108" s="379"/>
      <c r="GG108" s="379"/>
    </row>
    <row r="109" spans="1:189" s="1" customFormat="1" x14ac:dyDescent="0.25">
      <c r="A109" s="379"/>
      <c r="B109" s="379"/>
      <c r="C109" s="379"/>
      <c r="D109" s="379"/>
      <c r="E109" s="379"/>
      <c r="F109" s="379"/>
      <c r="G109" s="379"/>
      <c r="H109" s="379"/>
      <c r="I109" s="539"/>
      <c r="J109" s="379"/>
      <c r="K109" s="379"/>
      <c r="L109" s="379"/>
      <c r="M109" s="379"/>
      <c r="N109" s="379"/>
      <c r="O109" s="379"/>
      <c r="P109" s="379"/>
      <c r="Q109" s="379"/>
      <c r="R109" s="539"/>
      <c r="S109" s="379"/>
      <c r="T109" s="228"/>
      <c r="U109" s="450">
        <f t="shared" si="234"/>
        <v>325000</v>
      </c>
      <c r="V109" s="712">
        <f t="shared" si="235"/>
        <v>6964.3008932835946</v>
      </c>
      <c r="W109" s="752">
        <f t="shared" si="236"/>
        <v>-4280</v>
      </c>
      <c r="X109" s="697">
        <f t="shared" si="237"/>
        <v>9620</v>
      </c>
      <c r="Y109" s="745">
        <f t="shared" si="238"/>
        <v>-5030</v>
      </c>
      <c r="Z109" s="642">
        <f t="shared" si="239"/>
        <v>-11830</v>
      </c>
      <c r="AA109" s="439">
        <f t="shared" si="240"/>
        <v>1042.5</v>
      </c>
      <c r="AB109" s="713">
        <f t="shared" si="241"/>
        <v>1042.5</v>
      </c>
      <c r="AC109" s="630">
        <f t="shared" si="261"/>
        <v>12520</v>
      </c>
      <c r="AD109" s="459">
        <f t="shared" si="262"/>
        <v>12520</v>
      </c>
      <c r="AE109" s="228"/>
      <c r="AF109" s="379"/>
      <c r="AG109" s="228"/>
      <c r="AH109" s="715">
        <f t="shared" si="263"/>
        <v>3.1927295160150346</v>
      </c>
      <c r="AI109" s="749">
        <f t="shared" ref="AI109:AI172" si="323">IF($BL109&lt;1," ",$CV109*100/$BL109)</f>
        <v>-1.962132673176546</v>
      </c>
      <c r="AJ109" s="716">
        <f t="shared" si="264"/>
        <v>4.4102140925136384</v>
      </c>
      <c r="AK109" s="746">
        <f t="shared" ref="AK109:AK172" si="324">IF($BL109&lt;1," ",$DL109*100/$BL109)</f>
        <v>-2.3059643331958006</v>
      </c>
      <c r="AL109" s="643">
        <f t="shared" ref="AL109:AL172" si="325">IF($BL109&lt;1," ",$DT109*100/$BL109)</f>
        <v>-5.4233713840370426</v>
      </c>
      <c r="AM109" s="457">
        <f t="shared" ref="AM109:AM172" si="326">IF($BL109&lt;1," ",$EB109*100/$BL109)</f>
        <v>0.47792600742676383</v>
      </c>
      <c r="AN109" s="717">
        <f t="shared" si="265"/>
        <v>0.47792600742676383</v>
      </c>
      <c r="AO109" s="633">
        <f t="shared" si="266"/>
        <v>5.7396965112547562</v>
      </c>
      <c r="AP109" s="634">
        <f t="shared" si="267"/>
        <v>5.7396965112547562</v>
      </c>
      <c r="AQ109" s="228"/>
      <c r="AR109" s="379"/>
      <c r="AS109" s="228"/>
      <c r="AT109" s="450">
        <f t="shared" ref="AT109:AT172" si="327">$BJ109</f>
        <v>325000</v>
      </c>
      <c r="AU109" s="718">
        <f t="shared" si="268"/>
        <v>133.47325750148232</v>
      </c>
      <c r="AV109" s="750">
        <f t="shared" ref="AV109:AV172" si="328">$CV109*7/365.2425</f>
        <v>-82.027693929375687</v>
      </c>
      <c r="AW109" s="720">
        <f t="shared" ref="AW109:AW172" si="329">$DE109</f>
        <v>184.37065785060611</v>
      </c>
      <c r="AX109" s="747">
        <f t="shared" ref="AX109:AX172" si="330">$DM109</f>
        <v>-96.401705716065351</v>
      </c>
      <c r="AY109" s="643">
        <f t="shared" ref="AY109:AY172" si="331">$DU109</f>
        <v>-226.72607924871832</v>
      </c>
      <c r="AZ109" s="457">
        <f t="shared" ref="AZ109:AZ172" si="332">$EC109/2</f>
        <v>19.979876383498635</v>
      </c>
      <c r="BA109" s="717">
        <f t="shared" ref="BA109:BA172" si="333">$EG109</f>
        <v>19.979876383498635</v>
      </c>
      <c r="BB109" s="458">
        <f t="shared" si="269"/>
        <v>239.9501700924728</v>
      </c>
      <c r="BC109" s="459">
        <f t="shared" si="269"/>
        <v>239.9501700924728</v>
      </c>
      <c r="BD109" s="228"/>
      <c r="BE109" s="379"/>
      <c r="BF109" s="539"/>
      <c r="BG109" s="379"/>
      <c r="BH109" s="379"/>
      <c r="BI109" s="460"/>
      <c r="BJ109" s="464">
        <f t="shared" si="242"/>
        <v>325000</v>
      </c>
      <c r="BK109" s="465">
        <f t="shared" si="270"/>
        <v>106870</v>
      </c>
      <c r="BL109" s="637">
        <f t="shared" si="271"/>
        <v>218130</v>
      </c>
      <c r="BM109" s="219"/>
      <c r="BN109" s="219"/>
      <c r="BO109" s="464">
        <f t="shared" ref="BO109:BO172" si="334">BJ109</f>
        <v>325000</v>
      </c>
      <c r="BP109" s="465">
        <f t="shared" si="272"/>
        <v>111900</v>
      </c>
      <c r="BQ109" s="637">
        <f t="shared" ref="BQ109:BQ172" si="335">BJ109-BP109</f>
        <v>213100</v>
      </c>
      <c r="BR109" s="707">
        <f t="shared" si="273"/>
        <v>-5030</v>
      </c>
      <c r="BS109" s="298"/>
      <c r="BT109" s="379"/>
      <c r="BU109" s="298"/>
      <c r="BV109" s="464">
        <f t="shared" si="243"/>
        <v>325000</v>
      </c>
      <c r="BW109" s="464">
        <f t="shared" si="244"/>
        <v>17622.42885</v>
      </c>
      <c r="BX109" s="637">
        <f t="shared" si="274"/>
        <v>235752.42885</v>
      </c>
      <c r="BY109" s="707">
        <f t="shared" si="275"/>
        <v>17622.428849999997</v>
      </c>
      <c r="BZ109" s="298"/>
      <c r="CA109" s="379"/>
      <c r="CB109" s="219"/>
      <c r="CC109" s="464">
        <f t="shared" si="260"/>
        <v>26302.132611940302</v>
      </c>
      <c r="CD109" s="464">
        <f t="shared" si="276"/>
        <v>351302.13261194032</v>
      </c>
      <c r="CE109" s="465">
        <f t="shared" si="277"/>
        <v>126207.83171865673</v>
      </c>
      <c r="CF109" s="637">
        <f t="shared" si="245"/>
        <v>225094.30089328359</v>
      </c>
      <c r="CG109" s="707">
        <f t="shared" si="278"/>
        <v>6964.3008932835946</v>
      </c>
      <c r="CH109" s="298"/>
      <c r="CI109" s="465">
        <f t="shared" si="279"/>
        <v>115950</v>
      </c>
      <c r="CJ109" s="464">
        <f t="shared" si="246"/>
        <v>209050</v>
      </c>
      <c r="CK109" s="637">
        <f t="shared" si="247"/>
        <v>17622.42885</v>
      </c>
      <c r="CL109" s="637">
        <f t="shared" ref="CL109:CL172" si="336">CJ109+CK109</f>
        <v>226672.42885</v>
      </c>
      <c r="CM109" s="707">
        <f t="shared" si="280"/>
        <v>8542.4288499999966</v>
      </c>
      <c r="CN109" s="298"/>
      <c r="CO109" s="379"/>
      <c r="CP109" s="539"/>
      <c r="CQ109" s="379"/>
      <c r="CR109" s="26"/>
      <c r="CS109" s="519">
        <f t="shared" ref="CS109:CS172" si="337">$BJ109</f>
        <v>325000</v>
      </c>
      <c r="CT109" s="520">
        <f t="shared" si="259"/>
        <v>111150</v>
      </c>
      <c r="CU109" s="521">
        <f t="shared" si="281"/>
        <v>213850</v>
      </c>
      <c r="CV109" s="523">
        <f t="shared" si="282"/>
        <v>-4280</v>
      </c>
      <c r="CW109" s="26"/>
      <c r="CX109" s="519">
        <f t="shared" ref="CX109:CX172" si="338">$BJ109</f>
        <v>325000</v>
      </c>
      <c r="CY109" s="520">
        <f t="shared" si="256"/>
        <v>113750</v>
      </c>
      <c r="CZ109" s="521">
        <f t="shared" si="283"/>
        <v>211250</v>
      </c>
      <c r="DA109" s="522">
        <f t="shared" si="284"/>
        <v>-6880</v>
      </c>
      <c r="DB109" s="521">
        <f t="shared" ref="DB109:DB172" si="339">DB108</f>
        <v>16500</v>
      </c>
      <c r="DC109" s="521">
        <f t="shared" si="285"/>
        <v>227750</v>
      </c>
      <c r="DD109" s="522">
        <f t="shared" si="248"/>
        <v>9620</v>
      </c>
      <c r="DE109" s="533">
        <f t="shared" ref="DE109:DE172" si="340">DD109*7/365.2425</f>
        <v>184.37065785060611</v>
      </c>
      <c r="DF109" s="26"/>
      <c r="DG109" s="379"/>
      <c r="DH109" s="480"/>
      <c r="DI109" s="519">
        <f t="shared" ref="DI109:DI172" si="341">$BJ109</f>
        <v>325000</v>
      </c>
      <c r="DJ109" s="520">
        <f t="shared" si="257"/>
        <v>111900</v>
      </c>
      <c r="DK109" s="529">
        <f t="shared" si="286"/>
        <v>213100</v>
      </c>
      <c r="DL109" s="743">
        <f t="shared" si="287"/>
        <v>-5030</v>
      </c>
      <c r="DM109" s="744">
        <f t="shared" si="288"/>
        <v>-96.401705716065351</v>
      </c>
      <c r="DN109" s="480"/>
      <c r="DO109" s="379"/>
      <c r="DP109" s="484"/>
      <c r="DQ109" s="519">
        <f t="shared" ref="DQ109:DQ172" si="342">$BJ109</f>
        <v>325000</v>
      </c>
      <c r="DR109" s="708">
        <f t="shared" si="289"/>
        <v>118700</v>
      </c>
      <c r="DS109" s="529">
        <f t="shared" si="290"/>
        <v>206300</v>
      </c>
      <c r="DT109" s="743">
        <f t="shared" si="291"/>
        <v>-11830</v>
      </c>
      <c r="DU109" s="744">
        <f t="shared" si="292"/>
        <v>-226.72607924871832</v>
      </c>
      <c r="DV109" s="484"/>
      <c r="DW109" s="379"/>
      <c r="DX109" s="486"/>
      <c r="DY109" s="464">
        <f t="shared" si="249"/>
        <v>325000</v>
      </c>
      <c r="DZ109" s="708">
        <f t="shared" si="293"/>
        <v>105827.5</v>
      </c>
      <c r="EA109" s="529">
        <f t="shared" si="250"/>
        <v>219172.5</v>
      </c>
      <c r="EB109" s="530">
        <f t="shared" si="251"/>
        <v>1042.5</v>
      </c>
      <c r="EC109" s="533">
        <f t="shared" si="252"/>
        <v>39.959752766997269</v>
      </c>
      <c r="ED109" s="464">
        <f t="shared" ref="ED109:ED140" si="343">EE109-EB109</f>
        <v>0</v>
      </c>
      <c r="EE109" s="524">
        <f t="shared" si="294"/>
        <v>1042.5</v>
      </c>
      <c r="EF109" s="531">
        <f t="shared" si="253"/>
        <v>39.959752766997269</v>
      </c>
      <c r="EG109" s="531">
        <f t="shared" si="254"/>
        <v>19.979876383498635</v>
      </c>
      <c r="EH109" s="486"/>
      <c r="EI109" s="379"/>
      <c r="EJ109" s="686"/>
      <c r="EK109" s="519">
        <f t="shared" ref="EK109:EK172" si="344">$BJ109</f>
        <v>325000</v>
      </c>
      <c r="EL109" s="708">
        <f t="shared" si="295"/>
        <v>83650</v>
      </c>
      <c r="EM109" s="529">
        <f t="shared" si="296"/>
        <v>241350</v>
      </c>
      <c r="EN109" s="530">
        <f t="shared" si="297"/>
        <v>23220</v>
      </c>
      <c r="EO109" s="531">
        <f t="shared" si="298"/>
        <v>445.01940491591205</v>
      </c>
      <c r="EP109" s="641">
        <f t="shared" si="299"/>
        <v>0</v>
      </c>
      <c r="EQ109" s="530">
        <f t="shared" si="300"/>
        <v>23220</v>
      </c>
      <c r="ER109" s="532">
        <f t="shared" si="301"/>
        <v>445.01940491591205</v>
      </c>
      <c r="ES109" s="686"/>
      <c r="ET109" s="379"/>
      <c r="EU109" s="686"/>
      <c r="EV109" s="519">
        <f t="shared" ref="EV109:EV172" si="345">$BJ109</f>
        <v>325000</v>
      </c>
      <c r="EW109" s="708">
        <f t="shared" si="302"/>
        <v>106350</v>
      </c>
      <c r="EX109" s="529">
        <f t="shared" si="303"/>
        <v>218650</v>
      </c>
      <c r="EY109" s="530">
        <f t="shared" si="304"/>
        <v>520</v>
      </c>
      <c r="EZ109" s="531">
        <f t="shared" si="305"/>
        <v>9.9659815054381671</v>
      </c>
      <c r="FA109" s="641">
        <f t="shared" si="306"/>
        <v>0</v>
      </c>
      <c r="FB109" s="530">
        <f t="shared" si="307"/>
        <v>520</v>
      </c>
      <c r="FC109" s="532">
        <f t="shared" si="308"/>
        <v>9.9659815054381671</v>
      </c>
      <c r="FD109" s="686"/>
      <c r="FE109" s="379"/>
      <c r="FF109" s="686"/>
      <c r="FG109" s="519">
        <f t="shared" ref="FG109:FG172" si="346">$BJ109</f>
        <v>325000</v>
      </c>
      <c r="FH109" s="708">
        <f t="shared" si="309"/>
        <v>103050</v>
      </c>
      <c r="FI109" s="529">
        <f t="shared" si="310"/>
        <v>221950</v>
      </c>
      <c r="FJ109" s="530">
        <f t="shared" si="311"/>
        <v>3820</v>
      </c>
      <c r="FK109" s="531">
        <f t="shared" si="312"/>
        <v>73.21163336687269</v>
      </c>
      <c r="FL109" s="641">
        <f t="shared" si="313"/>
        <v>0</v>
      </c>
      <c r="FM109" s="530">
        <f t="shared" si="314"/>
        <v>3820</v>
      </c>
      <c r="FN109" s="532">
        <f t="shared" si="315"/>
        <v>73.21163336687269</v>
      </c>
      <c r="FO109" s="686"/>
      <c r="FP109" s="379"/>
      <c r="FQ109" s="686"/>
      <c r="FR109" s="519">
        <f t="shared" ref="FR109:FR172" si="347">$BJ109</f>
        <v>325000</v>
      </c>
      <c r="FS109" s="708">
        <f t="shared" si="316"/>
        <v>94350</v>
      </c>
      <c r="FT109" s="529">
        <f t="shared" si="317"/>
        <v>230650</v>
      </c>
      <c r="FU109" s="530">
        <f t="shared" si="318"/>
        <v>12520</v>
      </c>
      <c r="FV109" s="531">
        <f t="shared" si="319"/>
        <v>239.9501700924728</v>
      </c>
      <c r="FW109" s="641">
        <f t="shared" si="320"/>
        <v>0</v>
      </c>
      <c r="FX109" s="530">
        <f t="shared" si="321"/>
        <v>12520</v>
      </c>
      <c r="FY109" s="532">
        <f t="shared" si="322"/>
        <v>239.9501700924728</v>
      </c>
      <c r="FZ109" s="686"/>
      <c r="GA109" s="379"/>
      <c r="GB109" s="379"/>
      <c r="GC109" s="379"/>
      <c r="GD109" s="379"/>
      <c r="GE109" s="379"/>
      <c r="GF109" s="379"/>
      <c r="GG109" s="379"/>
    </row>
    <row r="110" spans="1:189" s="1" customFormat="1" x14ac:dyDescent="0.25">
      <c r="A110" s="379"/>
      <c r="B110" s="379"/>
      <c r="C110" s="379"/>
      <c r="D110" s="379"/>
      <c r="E110" s="379"/>
      <c r="F110" s="379"/>
      <c r="G110" s="379"/>
      <c r="H110" s="379"/>
      <c r="I110" s="539"/>
      <c r="J110" s="379"/>
      <c r="K110" s="379"/>
      <c r="L110" s="379"/>
      <c r="M110" s="379"/>
      <c r="N110" s="379"/>
      <c r="O110" s="379"/>
      <c r="P110" s="379"/>
      <c r="Q110" s="379"/>
      <c r="R110" s="539"/>
      <c r="S110" s="379"/>
      <c r="T110" s="228"/>
      <c r="U110" s="450">
        <f t="shared" ref="U110:U173" si="348">$BJ110</f>
        <v>330000</v>
      </c>
      <c r="V110" s="712">
        <f t="shared" ref="V110:V173" si="349">$CG110</f>
        <v>6964.3008932835946</v>
      </c>
      <c r="W110" s="752">
        <f t="shared" ref="W110:W173" si="350">$CV110</f>
        <v>-4580</v>
      </c>
      <c r="X110" s="697">
        <f t="shared" ref="X110:X173" si="351">$DD110</f>
        <v>9820</v>
      </c>
      <c r="Y110" s="745">
        <f t="shared" ref="Y110:Y173" si="352">$DL110</f>
        <v>-5480</v>
      </c>
      <c r="Z110" s="642">
        <f t="shared" ref="Z110:Z173" si="353">$DT110</f>
        <v>-12130</v>
      </c>
      <c r="AA110" s="439">
        <f t="shared" ref="AA110:AA173" si="354">$EB110</f>
        <v>1042.5</v>
      </c>
      <c r="AB110" s="713">
        <f t="shared" ref="AB110:AB173" si="355">$EE110</f>
        <v>1042.5</v>
      </c>
      <c r="AC110" s="630">
        <f t="shared" si="261"/>
        <v>12820</v>
      </c>
      <c r="AD110" s="459">
        <f t="shared" si="262"/>
        <v>12820</v>
      </c>
      <c r="AE110" s="228"/>
      <c r="AF110" s="379"/>
      <c r="AG110" s="228"/>
      <c r="AH110" s="715">
        <f t="shared" si="263"/>
        <v>3.1487028181949519</v>
      </c>
      <c r="AI110" s="749">
        <f t="shared" si="323"/>
        <v>-2.0707116375802515</v>
      </c>
      <c r="AJ110" s="716">
        <f t="shared" si="264"/>
        <v>4.4398227687856044</v>
      </c>
      <c r="AK110" s="746">
        <f t="shared" si="324"/>
        <v>-2.4776200379781175</v>
      </c>
      <c r="AL110" s="643">
        <f t="shared" si="325"/>
        <v>-5.4842209964734607</v>
      </c>
      <c r="AM110" s="457">
        <f t="shared" si="326"/>
        <v>0.47133556379419478</v>
      </c>
      <c r="AN110" s="717">
        <f t="shared" si="265"/>
        <v>0.47133556379419478</v>
      </c>
      <c r="AO110" s="633">
        <f t="shared" si="266"/>
        <v>5.7961841034451576</v>
      </c>
      <c r="AP110" s="634">
        <f t="shared" si="267"/>
        <v>5.7961841034451576</v>
      </c>
      <c r="AQ110" s="228"/>
      <c r="AR110" s="379"/>
      <c r="AS110" s="228"/>
      <c r="AT110" s="450">
        <f t="shared" si="327"/>
        <v>330000</v>
      </c>
      <c r="AU110" s="718">
        <f t="shared" si="268"/>
        <v>133.47325750148232</v>
      </c>
      <c r="AV110" s="750">
        <f t="shared" si="328"/>
        <v>-87.777298644051555</v>
      </c>
      <c r="AW110" s="720">
        <f t="shared" si="329"/>
        <v>188.20372766039</v>
      </c>
      <c r="AX110" s="747">
        <f t="shared" si="330"/>
        <v>-105.02611278807915</v>
      </c>
      <c r="AY110" s="643">
        <f t="shared" si="331"/>
        <v>-232.47568396339418</v>
      </c>
      <c r="AZ110" s="457">
        <f t="shared" si="332"/>
        <v>19.979876383498635</v>
      </c>
      <c r="BA110" s="717">
        <f t="shared" si="333"/>
        <v>19.979876383498635</v>
      </c>
      <c r="BB110" s="458">
        <f t="shared" si="269"/>
        <v>245.69977480714866</v>
      </c>
      <c r="BC110" s="459">
        <f t="shared" si="269"/>
        <v>245.69977480714866</v>
      </c>
      <c r="BD110" s="228"/>
      <c r="BE110" s="379"/>
      <c r="BF110" s="539"/>
      <c r="BG110" s="379"/>
      <c r="BH110" s="379"/>
      <c r="BI110" s="460"/>
      <c r="BJ110" s="464">
        <f t="shared" ref="BJ110:BJ173" si="356">BJ109+5000</f>
        <v>330000</v>
      </c>
      <c r="BK110" s="465">
        <f t="shared" si="270"/>
        <v>108820</v>
      </c>
      <c r="BL110" s="637">
        <f t="shared" si="271"/>
        <v>221180</v>
      </c>
      <c r="BM110" s="219"/>
      <c r="BN110" s="219"/>
      <c r="BO110" s="464">
        <f t="shared" si="334"/>
        <v>330000</v>
      </c>
      <c r="BP110" s="465">
        <f t="shared" si="272"/>
        <v>114300</v>
      </c>
      <c r="BQ110" s="637">
        <f t="shared" si="335"/>
        <v>215700</v>
      </c>
      <c r="BR110" s="707">
        <f t="shared" si="273"/>
        <v>-5480</v>
      </c>
      <c r="BS110" s="298"/>
      <c r="BT110" s="379"/>
      <c r="BU110" s="298"/>
      <c r="BV110" s="464">
        <f t="shared" ref="BV110:BV173" si="357">BV109+5000</f>
        <v>330000</v>
      </c>
      <c r="BW110" s="464">
        <f t="shared" ref="BW110:BW173" si="358">BW109</f>
        <v>17622.42885</v>
      </c>
      <c r="BX110" s="637">
        <f t="shared" si="274"/>
        <v>238802.42885</v>
      </c>
      <c r="BY110" s="707">
        <f t="shared" si="275"/>
        <v>17622.428849999997</v>
      </c>
      <c r="BZ110" s="298"/>
      <c r="CA110" s="379"/>
      <c r="CB110" s="219"/>
      <c r="CC110" s="464">
        <f t="shared" si="260"/>
        <v>26302.132611940302</v>
      </c>
      <c r="CD110" s="464">
        <f t="shared" si="276"/>
        <v>356302.13261194032</v>
      </c>
      <c r="CE110" s="465">
        <f t="shared" si="277"/>
        <v>128157.83171865673</v>
      </c>
      <c r="CF110" s="637">
        <f t="shared" ref="CF110:CF173" si="359">CD110-CE110</f>
        <v>228144.30089328359</v>
      </c>
      <c r="CG110" s="707">
        <f t="shared" si="278"/>
        <v>6964.3008932835946</v>
      </c>
      <c r="CH110" s="298"/>
      <c r="CI110" s="465">
        <f t="shared" si="279"/>
        <v>117900</v>
      </c>
      <c r="CJ110" s="464">
        <f t="shared" ref="CJ110:CJ173" si="360">BV110-CI110</f>
        <v>212100</v>
      </c>
      <c r="CK110" s="637">
        <f t="shared" ref="CK110:CK173" si="361">CK109</f>
        <v>17622.42885</v>
      </c>
      <c r="CL110" s="637">
        <f t="shared" si="336"/>
        <v>229722.42885</v>
      </c>
      <c r="CM110" s="707">
        <f t="shared" si="280"/>
        <v>8542.4288499999966</v>
      </c>
      <c r="CN110" s="298"/>
      <c r="CO110" s="379"/>
      <c r="CP110" s="539"/>
      <c r="CQ110" s="379"/>
      <c r="CR110" s="26"/>
      <c r="CS110" s="519">
        <f t="shared" si="337"/>
        <v>330000</v>
      </c>
      <c r="CT110" s="520">
        <f t="shared" si="259"/>
        <v>113400</v>
      </c>
      <c r="CU110" s="521">
        <f t="shared" si="281"/>
        <v>216600</v>
      </c>
      <c r="CV110" s="523">
        <f t="shared" si="282"/>
        <v>-4580</v>
      </c>
      <c r="CW110" s="26"/>
      <c r="CX110" s="519">
        <f t="shared" si="338"/>
        <v>330000</v>
      </c>
      <c r="CY110" s="520">
        <f t="shared" si="256"/>
        <v>115500</v>
      </c>
      <c r="CZ110" s="521">
        <f t="shared" si="283"/>
        <v>214500</v>
      </c>
      <c r="DA110" s="522">
        <f t="shared" si="284"/>
        <v>-6680</v>
      </c>
      <c r="DB110" s="521">
        <f t="shared" si="339"/>
        <v>16500</v>
      </c>
      <c r="DC110" s="521">
        <f t="shared" si="285"/>
        <v>231000</v>
      </c>
      <c r="DD110" s="522">
        <f t="shared" ref="DD110:DD173" si="362">DC110-$BL110</f>
        <v>9820</v>
      </c>
      <c r="DE110" s="533">
        <f t="shared" si="340"/>
        <v>188.20372766039</v>
      </c>
      <c r="DF110" s="26"/>
      <c r="DG110" s="379"/>
      <c r="DH110" s="480"/>
      <c r="DI110" s="519">
        <f t="shared" si="341"/>
        <v>330000</v>
      </c>
      <c r="DJ110" s="520">
        <f t="shared" si="257"/>
        <v>114300</v>
      </c>
      <c r="DK110" s="529">
        <f t="shared" si="286"/>
        <v>215700</v>
      </c>
      <c r="DL110" s="743">
        <f t="shared" si="287"/>
        <v>-5480</v>
      </c>
      <c r="DM110" s="744">
        <f t="shared" si="288"/>
        <v>-105.02611278807915</v>
      </c>
      <c r="DN110" s="480"/>
      <c r="DO110" s="379"/>
      <c r="DP110" s="484"/>
      <c r="DQ110" s="519">
        <f t="shared" si="342"/>
        <v>330000</v>
      </c>
      <c r="DR110" s="708">
        <f t="shared" si="289"/>
        <v>120950</v>
      </c>
      <c r="DS110" s="529">
        <f t="shared" si="290"/>
        <v>209050</v>
      </c>
      <c r="DT110" s="743">
        <f t="shared" si="291"/>
        <v>-12130</v>
      </c>
      <c r="DU110" s="744">
        <f t="shared" si="292"/>
        <v>-232.47568396339418</v>
      </c>
      <c r="DV110" s="484"/>
      <c r="DW110" s="379"/>
      <c r="DX110" s="486"/>
      <c r="DY110" s="464">
        <f t="shared" ref="DY110:DY173" si="363">$BJ110</f>
        <v>330000</v>
      </c>
      <c r="DZ110" s="708">
        <f t="shared" si="293"/>
        <v>107777.5</v>
      </c>
      <c r="EA110" s="529">
        <f t="shared" ref="EA110:EA173" si="364">$BJ110-DZ110</f>
        <v>222222.5</v>
      </c>
      <c r="EB110" s="530">
        <f t="shared" ref="EB110:EB173" si="365">EA110-$BL110</f>
        <v>1042.5</v>
      </c>
      <c r="EC110" s="533">
        <f t="shared" ref="EC110:EC173" si="366">EB110*14/365.2425</f>
        <v>39.959752766997269</v>
      </c>
      <c r="ED110" s="464">
        <f t="shared" si="343"/>
        <v>0</v>
      </c>
      <c r="EE110" s="524">
        <f t="shared" si="294"/>
        <v>1042.5</v>
      </c>
      <c r="EF110" s="531">
        <f t="shared" ref="EF110:EF173" si="367">EE110*14/365.2425</f>
        <v>39.959752766997269</v>
      </c>
      <c r="EG110" s="531">
        <f t="shared" ref="EG110:EG173" si="368">EF110/2</f>
        <v>19.979876383498635</v>
      </c>
      <c r="EH110" s="486"/>
      <c r="EI110" s="379"/>
      <c r="EJ110" s="686"/>
      <c r="EK110" s="519">
        <f t="shared" si="344"/>
        <v>330000</v>
      </c>
      <c r="EL110" s="708">
        <f t="shared" si="295"/>
        <v>85050</v>
      </c>
      <c r="EM110" s="529">
        <f t="shared" si="296"/>
        <v>244950</v>
      </c>
      <c r="EN110" s="530">
        <f t="shared" si="297"/>
        <v>23770</v>
      </c>
      <c r="EO110" s="531">
        <f t="shared" si="298"/>
        <v>455.56034689281779</v>
      </c>
      <c r="EP110" s="641">
        <f t="shared" si="299"/>
        <v>0</v>
      </c>
      <c r="EQ110" s="530">
        <f t="shared" si="300"/>
        <v>23770</v>
      </c>
      <c r="ER110" s="532">
        <f t="shared" si="301"/>
        <v>455.56034689281779</v>
      </c>
      <c r="ES110" s="686"/>
      <c r="ET110" s="379"/>
      <c r="EU110" s="686"/>
      <c r="EV110" s="519">
        <f t="shared" si="345"/>
        <v>330000</v>
      </c>
      <c r="EW110" s="708">
        <f t="shared" si="302"/>
        <v>108300</v>
      </c>
      <c r="EX110" s="529">
        <f t="shared" si="303"/>
        <v>221700</v>
      </c>
      <c r="EY110" s="530">
        <f t="shared" si="304"/>
        <v>520</v>
      </c>
      <c r="EZ110" s="531">
        <f t="shared" si="305"/>
        <v>9.9659815054381671</v>
      </c>
      <c r="FA110" s="641">
        <f t="shared" si="306"/>
        <v>0</v>
      </c>
      <c r="FB110" s="530">
        <f t="shared" si="307"/>
        <v>520</v>
      </c>
      <c r="FC110" s="532">
        <f t="shared" si="308"/>
        <v>9.9659815054381671</v>
      </c>
      <c r="FD110" s="686"/>
      <c r="FE110" s="379"/>
      <c r="FF110" s="686"/>
      <c r="FG110" s="519">
        <f t="shared" si="346"/>
        <v>330000</v>
      </c>
      <c r="FH110" s="708">
        <f t="shared" si="309"/>
        <v>105000</v>
      </c>
      <c r="FI110" s="529">
        <f t="shared" si="310"/>
        <v>225000</v>
      </c>
      <c r="FJ110" s="530">
        <f t="shared" si="311"/>
        <v>3820</v>
      </c>
      <c r="FK110" s="531">
        <f t="shared" si="312"/>
        <v>73.21163336687269</v>
      </c>
      <c r="FL110" s="641">
        <f t="shared" si="313"/>
        <v>0</v>
      </c>
      <c r="FM110" s="530">
        <f t="shared" si="314"/>
        <v>3820</v>
      </c>
      <c r="FN110" s="532">
        <f t="shared" si="315"/>
        <v>73.21163336687269</v>
      </c>
      <c r="FO110" s="686"/>
      <c r="FP110" s="379"/>
      <c r="FQ110" s="686"/>
      <c r="FR110" s="519">
        <f t="shared" si="347"/>
        <v>330000</v>
      </c>
      <c r="FS110" s="708">
        <f t="shared" si="316"/>
        <v>96000</v>
      </c>
      <c r="FT110" s="529">
        <f t="shared" si="317"/>
        <v>234000</v>
      </c>
      <c r="FU110" s="530">
        <f t="shared" si="318"/>
        <v>12820</v>
      </c>
      <c r="FV110" s="531">
        <f t="shared" si="319"/>
        <v>245.69977480714866</v>
      </c>
      <c r="FW110" s="641">
        <f t="shared" si="320"/>
        <v>0</v>
      </c>
      <c r="FX110" s="530">
        <f t="shared" si="321"/>
        <v>12820</v>
      </c>
      <c r="FY110" s="532">
        <f t="shared" si="322"/>
        <v>245.69977480714866</v>
      </c>
      <c r="FZ110" s="686"/>
      <c r="GA110" s="379"/>
      <c r="GB110" s="379"/>
      <c r="GC110" s="379"/>
      <c r="GD110" s="379"/>
      <c r="GE110" s="379"/>
      <c r="GF110" s="379"/>
      <c r="GG110" s="379"/>
    </row>
    <row r="111" spans="1:189" s="1" customFormat="1" x14ac:dyDescent="0.25">
      <c r="A111" s="379"/>
      <c r="B111" s="379"/>
      <c r="C111" s="379"/>
      <c r="D111" s="379"/>
      <c r="E111" s="379"/>
      <c r="F111" s="379"/>
      <c r="G111" s="379"/>
      <c r="H111" s="379"/>
      <c r="I111" s="539"/>
      <c r="J111" s="379"/>
      <c r="K111" s="379"/>
      <c r="L111" s="379"/>
      <c r="M111" s="379"/>
      <c r="N111" s="379"/>
      <c r="O111" s="379"/>
      <c r="P111" s="379"/>
      <c r="Q111" s="379"/>
      <c r="R111" s="539"/>
      <c r="S111" s="379"/>
      <c r="T111" s="228"/>
      <c r="U111" s="450">
        <f t="shared" si="348"/>
        <v>335000</v>
      </c>
      <c r="V111" s="712">
        <f t="shared" si="349"/>
        <v>6964.3008932835946</v>
      </c>
      <c r="W111" s="752">
        <f t="shared" si="350"/>
        <v>-4880</v>
      </c>
      <c r="X111" s="697">
        <f t="shared" si="351"/>
        <v>10020</v>
      </c>
      <c r="Y111" s="745">
        <f t="shared" si="352"/>
        <v>-5930</v>
      </c>
      <c r="Z111" s="642">
        <f t="shared" si="353"/>
        <v>-12430</v>
      </c>
      <c r="AA111" s="439">
        <f t="shared" si="354"/>
        <v>1042.5</v>
      </c>
      <c r="AB111" s="713">
        <f t="shared" si="355"/>
        <v>1042.5</v>
      </c>
      <c r="AC111" s="630">
        <f t="shared" si="261"/>
        <v>13120</v>
      </c>
      <c r="AD111" s="459">
        <f t="shared" si="262"/>
        <v>13120</v>
      </c>
      <c r="AE111" s="228"/>
      <c r="AF111" s="379"/>
      <c r="AG111" s="228"/>
      <c r="AH111" s="715">
        <f t="shared" si="263"/>
        <v>3.1058738319063437</v>
      </c>
      <c r="AI111" s="749">
        <f t="shared" si="323"/>
        <v>-2.176336797038755</v>
      </c>
      <c r="AJ111" s="716">
        <f t="shared" si="264"/>
        <v>4.468625964411542</v>
      </c>
      <c r="AK111" s="746">
        <f t="shared" si="324"/>
        <v>-2.644605984926192</v>
      </c>
      <c r="AL111" s="643">
        <f t="shared" si="325"/>
        <v>-5.5434152432769928</v>
      </c>
      <c r="AM111" s="457">
        <f t="shared" si="326"/>
        <v>0.46492440797395529</v>
      </c>
      <c r="AN111" s="717">
        <f t="shared" si="265"/>
        <v>0.46492440797395529</v>
      </c>
      <c r="AO111" s="633">
        <f t="shared" si="266"/>
        <v>5.8511349953173077</v>
      </c>
      <c r="AP111" s="634">
        <f t="shared" si="267"/>
        <v>5.8511349953173077</v>
      </c>
      <c r="AQ111" s="228"/>
      <c r="AR111" s="379"/>
      <c r="AS111" s="228"/>
      <c r="AT111" s="450">
        <f t="shared" si="327"/>
        <v>335000</v>
      </c>
      <c r="AU111" s="718">
        <f t="shared" si="268"/>
        <v>133.47325750148232</v>
      </c>
      <c r="AV111" s="750">
        <f t="shared" si="328"/>
        <v>-93.526903358727424</v>
      </c>
      <c r="AW111" s="720">
        <f t="shared" si="329"/>
        <v>192.03679747017392</v>
      </c>
      <c r="AX111" s="747">
        <f t="shared" si="330"/>
        <v>-113.65051986009296</v>
      </c>
      <c r="AY111" s="643">
        <f t="shared" si="331"/>
        <v>-238.22528867807006</v>
      </c>
      <c r="AZ111" s="457">
        <f t="shared" si="332"/>
        <v>19.979876383498635</v>
      </c>
      <c r="BA111" s="717">
        <f t="shared" si="333"/>
        <v>19.979876383498635</v>
      </c>
      <c r="BB111" s="458">
        <f t="shared" si="269"/>
        <v>251.44937952182454</v>
      </c>
      <c r="BC111" s="459">
        <f t="shared" si="269"/>
        <v>251.44937952182454</v>
      </c>
      <c r="BD111" s="228"/>
      <c r="BE111" s="379"/>
      <c r="BF111" s="539"/>
      <c r="BG111" s="379"/>
      <c r="BH111" s="379"/>
      <c r="BI111" s="460"/>
      <c r="BJ111" s="464">
        <f t="shared" si="356"/>
        <v>335000</v>
      </c>
      <c r="BK111" s="465">
        <f t="shared" si="270"/>
        <v>110770</v>
      </c>
      <c r="BL111" s="637">
        <f t="shared" si="271"/>
        <v>224230</v>
      </c>
      <c r="BM111" s="219"/>
      <c r="BN111" s="219"/>
      <c r="BO111" s="464">
        <f t="shared" si="334"/>
        <v>335000</v>
      </c>
      <c r="BP111" s="465">
        <f t="shared" si="272"/>
        <v>116700</v>
      </c>
      <c r="BQ111" s="637">
        <f t="shared" si="335"/>
        <v>218300</v>
      </c>
      <c r="BR111" s="707">
        <f t="shared" si="273"/>
        <v>-5930</v>
      </c>
      <c r="BS111" s="298"/>
      <c r="BT111" s="379"/>
      <c r="BU111" s="298"/>
      <c r="BV111" s="464">
        <f t="shared" si="357"/>
        <v>335000</v>
      </c>
      <c r="BW111" s="464">
        <f t="shared" si="358"/>
        <v>17622.42885</v>
      </c>
      <c r="BX111" s="637">
        <f t="shared" si="274"/>
        <v>241852.42885</v>
      </c>
      <c r="BY111" s="707">
        <f t="shared" si="275"/>
        <v>17622.428849999997</v>
      </c>
      <c r="BZ111" s="298"/>
      <c r="CA111" s="379"/>
      <c r="CB111" s="219"/>
      <c r="CC111" s="464">
        <f t="shared" si="260"/>
        <v>26302.132611940302</v>
      </c>
      <c r="CD111" s="464">
        <f t="shared" si="276"/>
        <v>361302.13261194032</v>
      </c>
      <c r="CE111" s="465">
        <f t="shared" si="277"/>
        <v>130107.83171865673</v>
      </c>
      <c r="CF111" s="637">
        <f t="shared" si="359"/>
        <v>231194.30089328359</v>
      </c>
      <c r="CG111" s="707">
        <f t="shared" si="278"/>
        <v>6964.3008932835946</v>
      </c>
      <c r="CH111" s="298"/>
      <c r="CI111" s="465">
        <f t="shared" si="279"/>
        <v>119850</v>
      </c>
      <c r="CJ111" s="464">
        <f t="shared" si="360"/>
        <v>215150</v>
      </c>
      <c r="CK111" s="637">
        <f t="shared" si="361"/>
        <v>17622.42885</v>
      </c>
      <c r="CL111" s="637">
        <f t="shared" si="336"/>
        <v>232772.42885</v>
      </c>
      <c r="CM111" s="707">
        <f t="shared" si="280"/>
        <v>8542.4288499999966</v>
      </c>
      <c r="CN111" s="298"/>
      <c r="CO111" s="379"/>
      <c r="CP111" s="539"/>
      <c r="CQ111" s="379"/>
      <c r="CR111" s="26"/>
      <c r="CS111" s="519">
        <f t="shared" si="337"/>
        <v>335000</v>
      </c>
      <c r="CT111" s="520">
        <f t="shared" si="259"/>
        <v>115650</v>
      </c>
      <c r="CU111" s="521">
        <f t="shared" si="281"/>
        <v>219350</v>
      </c>
      <c r="CV111" s="523">
        <f t="shared" si="282"/>
        <v>-4880</v>
      </c>
      <c r="CW111" s="26"/>
      <c r="CX111" s="519">
        <f t="shared" si="338"/>
        <v>335000</v>
      </c>
      <c r="CY111" s="520">
        <f t="shared" si="256"/>
        <v>117250</v>
      </c>
      <c r="CZ111" s="521">
        <f t="shared" si="283"/>
        <v>217750</v>
      </c>
      <c r="DA111" s="522">
        <f t="shared" si="284"/>
        <v>-6480</v>
      </c>
      <c r="DB111" s="521">
        <f t="shared" si="339"/>
        <v>16500</v>
      </c>
      <c r="DC111" s="521">
        <f t="shared" si="285"/>
        <v>234250</v>
      </c>
      <c r="DD111" s="522">
        <f t="shared" si="362"/>
        <v>10020</v>
      </c>
      <c r="DE111" s="533">
        <f t="shared" si="340"/>
        <v>192.03679747017392</v>
      </c>
      <c r="DF111" s="26"/>
      <c r="DG111" s="379"/>
      <c r="DH111" s="480"/>
      <c r="DI111" s="519">
        <f t="shared" si="341"/>
        <v>335000</v>
      </c>
      <c r="DJ111" s="520">
        <f t="shared" si="257"/>
        <v>116700</v>
      </c>
      <c r="DK111" s="529">
        <f t="shared" si="286"/>
        <v>218300</v>
      </c>
      <c r="DL111" s="743">
        <f t="shared" si="287"/>
        <v>-5930</v>
      </c>
      <c r="DM111" s="744">
        <f t="shared" si="288"/>
        <v>-113.65051986009296</v>
      </c>
      <c r="DN111" s="480"/>
      <c r="DO111" s="379"/>
      <c r="DP111" s="484"/>
      <c r="DQ111" s="519">
        <f t="shared" si="342"/>
        <v>335000</v>
      </c>
      <c r="DR111" s="708">
        <f t="shared" si="289"/>
        <v>123200</v>
      </c>
      <c r="DS111" s="529">
        <f t="shared" si="290"/>
        <v>211800</v>
      </c>
      <c r="DT111" s="743">
        <f t="shared" si="291"/>
        <v>-12430</v>
      </c>
      <c r="DU111" s="744">
        <f t="shared" si="292"/>
        <v>-238.22528867807006</v>
      </c>
      <c r="DV111" s="484"/>
      <c r="DW111" s="379"/>
      <c r="DX111" s="486"/>
      <c r="DY111" s="464">
        <f t="shared" si="363"/>
        <v>335000</v>
      </c>
      <c r="DZ111" s="708">
        <f t="shared" si="293"/>
        <v>109727.5</v>
      </c>
      <c r="EA111" s="529">
        <f t="shared" si="364"/>
        <v>225272.5</v>
      </c>
      <c r="EB111" s="530">
        <f t="shared" si="365"/>
        <v>1042.5</v>
      </c>
      <c r="EC111" s="533">
        <f t="shared" si="366"/>
        <v>39.959752766997269</v>
      </c>
      <c r="ED111" s="464">
        <f t="shared" si="343"/>
        <v>0</v>
      </c>
      <c r="EE111" s="524">
        <f t="shared" si="294"/>
        <v>1042.5</v>
      </c>
      <c r="EF111" s="531">
        <f t="shared" si="367"/>
        <v>39.959752766997269</v>
      </c>
      <c r="EG111" s="531">
        <f t="shared" si="368"/>
        <v>19.979876383498635</v>
      </c>
      <c r="EH111" s="486"/>
      <c r="EI111" s="379"/>
      <c r="EJ111" s="686"/>
      <c r="EK111" s="519">
        <f t="shared" si="344"/>
        <v>335000</v>
      </c>
      <c r="EL111" s="708">
        <f t="shared" si="295"/>
        <v>86450</v>
      </c>
      <c r="EM111" s="529">
        <f t="shared" si="296"/>
        <v>248550</v>
      </c>
      <c r="EN111" s="530">
        <f t="shared" si="297"/>
        <v>24320</v>
      </c>
      <c r="EO111" s="531">
        <f t="shared" si="298"/>
        <v>466.10128886972353</v>
      </c>
      <c r="EP111" s="641">
        <f t="shared" si="299"/>
        <v>0</v>
      </c>
      <c r="EQ111" s="530">
        <f t="shared" si="300"/>
        <v>24320</v>
      </c>
      <c r="ER111" s="532">
        <f t="shared" si="301"/>
        <v>466.10128886972353</v>
      </c>
      <c r="ES111" s="686"/>
      <c r="ET111" s="379"/>
      <c r="EU111" s="686"/>
      <c r="EV111" s="519">
        <f t="shared" si="345"/>
        <v>335000</v>
      </c>
      <c r="EW111" s="708">
        <f t="shared" si="302"/>
        <v>110250</v>
      </c>
      <c r="EX111" s="529">
        <f t="shared" si="303"/>
        <v>224750</v>
      </c>
      <c r="EY111" s="530">
        <f t="shared" si="304"/>
        <v>520</v>
      </c>
      <c r="EZ111" s="531">
        <f t="shared" si="305"/>
        <v>9.9659815054381671</v>
      </c>
      <c r="FA111" s="641">
        <f t="shared" si="306"/>
        <v>0</v>
      </c>
      <c r="FB111" s="530">
        <f t="shared" si="307"/>
        <v>520</v>
      </c>
      <c r="FC111" s="532">
        <f t="shared" si="308"/>
        <v>9.9659815054381671</v>
      </c>
      <c r="FD111" s="686"/>
      <c r="FE111" s="379"/>
      <c r="FF111" s="686"/>
      <c r="FG111" s="519">
        <f t="shared" si="346"/>
        <v>335000</v>
      </c>
      <c r="FH111" s="708">
        <f t="shared" si="309"/>
        <v>106950</v>
      </c>
      <c r="FI111" s="529">
        <f t="shared" si="310"/>
        <v>228050</v>
      </c>
      <c r="FJ111" s="530">
        <f t="shared" si="311"/>
        <v>3820</v>
      </c>
      <c r="FK111" s="531">
        <f t="shared" si="312"/>
        <v>73.21163336687269</v>
      </c>
      <c r="FL111" s="641">
        <f t="shared" si="313"/>
        <v>0</v>
      </c>
      <c r="FM111" s="530">
        <f t="shared" si="314"/>
        <v>3820</v>
      </c>
      <c r="FN111" s="532">
        <f t="shared" si="315"/>
        <v>73.21163336687269</v>
      </c>
      <c r="FO111" s="686"/>
      <c r="FP111" s="379"/>
      <c r="FQ111" s="686"/>
      <c r="FR111" s="519">
        <f t="shared" si="347"/>
        <v>335000</v>
      </c>
      <c r="FS111" s="708">
        <f t="shared" si="316"/>
        <v>97650</v>
      </c>
      <c r="FT111" s="529">
        <f t="shared" si="317"/>
        <v>237350</v>
      </c>
      <c r="FU111" s="530">
        <f t="shared" si="318"/>
        <v>13120</v>
      </c>
      <c r="FV111" s="531">
        <f t="shared" si="319"/>
        <v>251.44937952182454</v>
      </c>
      <c r="FW111" s="641">
        <f t="shared" si="320"/>
        <v>0</v>
      </c>
      <c r="FX111" s="530">
        <f t="shared" si="321"/>
        <v>13120</v>
      </c>
      <c r="FY111" s="532">
        <f t="shared" si="322"/>
        <v>251.44937952182454</v>
      </c>
      <c r="FZ111" s="686"/>
      <c r="GA111" s="379"/>
      <c r="GB111" s="379"/>
      <c r="GC111" s="379"/>
      <c r="GD111" s="379"/>
      <c r="GE111" s="379"/>
      <c r="GF111" s="379"/>
      <c r="GG111" s="379"/>
    </row>
    <row r="112" spans="1:189" s="1" customFormat="1" x14ac:dyDescent="0.25">
      <c r="A112" s="379"/>
      <c r="B112" s="379"/>
      <c r="C112" s="379"/>
      <c r="D112" s="379"/>
      <c r="E112" s="379"/>
      <c r="F112" s="379"/>
      <c r="G112" s="379"/>
      <c r="H112" s="379"/>
      <c r="I112" s="539"/>
      <c r="J112" s="379"/>
      <c r="K112" s="379"/>
      <c r="L112" s="379"/>
      <c r="M112" s="379"/>
      <c r="N112" s="379"/>
      <c r="O112" s="379"/>
      <c r="P112" s="379"/>
      <c r="Q112" s="379"/>
      <c r="R112" s="539"/>
      <c r="S112" s="379"/>
      <c r="T112" s="228"/>
      <c r="U112" s="450">
        <f t="shared" si="348"/>
        <v>340000</v>
      </c>
      <c r="V112" s="712">
        <f t="shared" si="349"/>
        <v>6964.3008932835946</v>
      </c>
      <c r="W112" s="752">
        <f t="shared" si="350"/>
        <v>-5180</v>
      </c>
      <c r="X112" s="697">
        <f t="shared" si="351"/>
        <v>10220</v>
      </c>
      <c r="Y112" s="745">
        <f t="shared" si="352"/>
        <v>-6380</v>
      </c>
      <c r="Z112" s="642">
        <f t="shared" si="353"/>
        <v>-12730</v>
      </c>
      <c r="AA112" s="439">
        <f t="shared" si="354"/>
        <v>1042.5</v>
      </c>
      <c r="AB112" s="713">
        <f t="shared" si="355"/>
        <v>1042.5</v>
      </c>
      <c r="AC112" s="630">
        <f t="shared" si="261"/>
        <v>13420</v>
      </c>
      <c r="AD112" s="459">
        <f t="shared" si="262"/>
        <v>13420</v>
      </c>
      <c r="AE112" s="228"/>
      <c r="AF112" s="379"/>
      <c r="AG112" s="228"/>
      <c r="AH112" s="715">
        <f t="shared" si="263"/>
        <v>3.0641943388259394</v>
      </c>
      <c r="AI112" s="749">
        <f t="shared" si="323"/>
        <v>-2.279127067933826</v>
      </c>
      <c r="AJ112" s="716">
        <f t="shared" si="264"/>
        <v>4.4966561070045756</v>
      </c>
      <c r="AK112" s="746">
        <f t="shared" si="324"/>
        <v>-2.8071101724744807</v>
      </c>
      <c r="AL112" s="643">
        <f t="shared" si="325"/>
        <v>-5.6010207673354451</v>
      </c>
      <c r="AM112" s="457">
        <f t="shared" si="326"/>
        <v>0.45868532206969376</v>
      </c>
      <c r="AN112" s="717">
        <f t="shared" si="265"/>
        <v>0.45868532206969376</v>
      </c>
      <c r="AO112" s="633">
        <f t="shared" si="266"/>
        <v>5.904611052446322</v>
      </c>
      <c r="AP112" s="634">
        <f t="shared" si="267"/>
        <v>5.904611052446322</v>
      </c>
      <c r="AQ112" s="228"/>
      <c r="AR112" s="379"/>
      <c r="AS112" s="228"/>
      <c r="AT112" s="450">
        <f t="shared" si="327"/>
        <v>340000</v>
      </c>
      <c r="AU112" s="718">
        <f t="shared" si="268"/>
        <v>133.47325750148232</v>
      </c>
      <c r="AV112" s="750">
        <f t="shared" si="328"/>
        <v>-99.276508073403292</v>
      </c>
      <c r="AW112" s="720">
        <f t="shared" si="329"/>
        <v>195.86986727995784</v>
      </c>
      <c r="AX112" s="747">
        <f t="shared" si="330"/>
        <v>-122.27492693210675</v>
      </c>
      <c r="AY112" s="643">
        <f t="shared" si="331"/>
        <v>-243.97489339274591</v>
      </c>
      <c r="AZ112" s="457">
        <f t="shared" si="332"/>
        <v>19.979876383498635</v>
      </c>
      <c r="BA112" s="717">
        <f t="shared" si="333"/>
        <v>19.979876383498635</v>
      </c>
      <c r="BB112" s="458">
        <f t="shared" si="269"/>
        <v>257.19898423650039</v>
      </c>
      <c r="BC112" s="459">
        <f t="shared" si="269"/>
        <v>257.19898423650039</v>
      </c>
      <c r="BD112" s="228"/>
      <c r="BE112" s="379"/>
      <c r="BF112" s="539"/>
      <c r="BG112" s="379"/>
      <c r="BH112" s="379"/>
      <c r="BI112" s="460"/>
      <c r="BJ112" s="464">
        <f t="shared" si="356"/>
        <v>340000</v>
      </c>
      <c r="BK112" s="465">
        <f t="shared" si="270"/>
        <v>112720</v>
      </c>
      <c r="BL112" s="637">
        <f t="shared" si="271"/>
        <v>227280</v>
      </c>
      <c r="BM112" s="219"/>
      <c r="BN112" s="219"/>
      <c r="BO112" s="464">
        <f t="shared" si="334"/>
        <v>340000</v>
      </c>
      <c r="BP112" s="465">
        <f t="shared" si="272"/>
        <v>119100</v>
      </c>
      <c r="BQ112" s="637">
        <f t="shared" si="335"/>
        <v>220900</v>
      </c>
      <c r="BR112" s="707">
        <f t="shared" si="273"/>
        <v>-6380</v>
      </c>
      <c r="BS112" s="298"/>
      <c r="BT112" s="379"/>
      <c r="BU112" s="298"/>
      <c r="BV112" s="464">
        <f t="shared" si="357"/>
        <v>340000</v>
      </c>
      <c r="BW112" s="464">
        <f t="shared" si="358"/>
        <v>17622.42885</v>
      </c>
      <c r="BX112" s="637">
        <f t="shared" si="274"/>
        <v>244902.42885</v>
      </c>
      <c r="BY112" s="707">
        <f t="shared" si="275"/>
        <v>17622.428849999997</v>
      </c>
      <c r="BZ112" s="298"/>
      <c r="CA112" s="379"/>
      <c r="CB112" s="219"/>
      <c r="CC112" s="464">
        <f t="shared" si="260"/>
        <v>26302.132611940302</v>
      </c>
      <c r="CD112" s="464">
        <f t="shared" si="276"/>
        <v>366302.13261194032</v>
      </c>
      <c r="CE112" s="465">
        <f t="shared" si="277"/>
        <v>132057.83171865673</v>
      </c>
      <c r="CF112" s="637">
        <f t="shared" si="359"/>
        <v>234244.30089328359</v>
      </c>
      <c r="CG112" s="707">
        <f t="shared" si="278"/>
        <v>6964.3008932835946</v>
      </c>
      <c r="CH112" s="298"/>
      <c r="CI112" s="465">
        <f t="shared" si="279"/>
        <v>121800</v>
      </c>
      <c r="CJ112" s="464">
        <f t="shared" si="360"/>
        <v>218200</v>
      </c>
      <c r="CK112" s="637">
        <f t="shared" si="361"/>
        <v>17622.42885</v>
      </c>
      <c r="CL112" s="637">
        <f t="shared" si="336"/>
        <v>235822.42885</v>
      </c>
      <c r="CM112" s="707">
        <f t="shared" si="280"/>
        <v>8542.4288499999966</v>
      </c>
      <c r="CN112" s="298"/>
      <c r="CO112" s="379"/>
      <c r="CP112" s="539"/>
      <c r="CQ112" s="379"/>
      <c r="CR112" s="26"/>
      <c r="CS112" s="519">
        <f t="shared" si="337"/>
        <v>340000</v>
      </c>
      <c r="CT112" s="520">
        <f t="shared" si="259"/>
        <v>117900</v>
      </c>
      <c r="CU112" s="521">
        <f t="shared" si="281"/>
        <v>222100</v>
      </c>
      <c r="CV112" s="523">
        <f t="shared" si="282"/>
        <v>-5180</v>
      </c>
      <c r="CW112" s="26"/>
      <c r="CX112" s="519">
        <f t="shared" si="338"/>
        <v>340000</v>
      </c>
      <c r="CY112" s="520">
        <f t="shared" si="256"/>
        <v>119000</v>
      </c>
      <c r="CZ112" s="521">
        <f t="shared" si="283"/>
        <v>221000</v>
      </c>
      <c r="DA112" s="522">
        <f t="shared" si="284"/>
        <v>-6280</v>
      </c>
      <c r="DB112" s="521">
        <f t="shared" si="339"/>
        <v>16500</v>
      </c>
      <c r="DC112" s="521">
        <f t="shared" si="285"/>
        <v>237500</v>
      </c>
      <c r="DD112" s="522">
        <f t="shared" si="362"/>
        <v>10220</v>
      </c>
      <c r="DE112" s="533">
        <f t="shared" si="340"/>
        <v>195.86986727995784</v>
      </c>
      <c r="DF112" s="26"/>
      <c r="DG112" s="379"/>
      <c r="DH112" s="480"/>
      <c r="DI112" s="519">
        <f t="shared" si="341"/>
        <v>340000</v>
      </c>
      <c r="DJ112" s="520">
        <f t="shared" si="257"/>
        <v>119100</v>
      </c>
      <c r="DK112" s="529">
        <f t="shared" si="286"/>
        <v>220900</v>
      </c>
      <c r="DL112" s="743">
        <f t="shared" si="287"/>
        <v>-6380</v>
      </c>
      <c r="DM112" s="744">
        <f t="shared" si="288"/>
        <v>-122.27492693210675</v>
      </c>
      <c r="DN112" s="480"/>
      <c r="DO112" s="379"/>
      <c r="DP112" s="484"/>
      <c r="DQ112" s="519">
        <f t="shared" si="342"/>
        <v>340000</v>
      </c>
      <c r="DR112" s="708">
        <f t="shared" si="289"/>
        <v>125450</v>
      </c>
      <c r="DS112" s="529">
        <f t="shared" si="290"/>
        <v>214550</v>
      </c>
      <c r="DT112" s="743">
        <f t="shared" si="291"/>
        <v>-12730</v>
      </c>
      <c r="DU112" s="744">
        <f t="shared" si="292"/>
        <v>-243.97489339274591</v>
      </c>
      <c r="DV112" s="484"/>
      <c r="DW112" s="379"/>
      <c r="DX112" s="486"/>
      <c r="DY112" s="464">
        <f t="shared" si="363"/>
        <v>340000</v>
      </c>
      <c r="DZ112" s="708">
        <f t="shared" si="293"/>
        <v>111677.5</v>
      </c>
      <c r="EA112" s="529">
        <f t="shared" si="364"/>
        <v>228322.5</v>
      </c>
      <c r="EB112" s="530">
        <f t="shared" si="365"/>
        <v>1042.5</v>
      </c>
      <c r="EC112" s="533">
        <f t="shared" si="366"/>
        <v>39.959752766997269</v>
      </c>
      <c r="ED112" s="464">
        <f t="shared" si="343"/>
        <v>0</v>
      </c>
      <c r="EE112" s="524">
        <f t="shared" si="294"/>
        <v>1042.5</v>
      </c>
      <c r="EF112" s="531">
        <f t="shared" si="367"/>
        <v>39.959752766997269</v>
      </c>
      <c r="EG112" s="531">
        <f t="shared" si="368"/>
        <v>19.979876383498635</v>
      </c>
      <c r="EH112" s="486"/>
      <c r="EI112" s="379"/>
      <c r="EJ112" s="686"/>
      <c r="EK112" s="519">
        <f t="shared" si="344"/>
        <v>340000</v>
      </c>
      <c r="EL112" s="708">
        <f t="shared" si="295"/>
        <v>87850</v>
      </c>
      <c r="EM112" s="529">
        <f t="shared" si="296"/>
        <v>252150</v>
      </c>
      <c r="EN112" s="530">
        <f t="shared" si="297"/>
        <v>24870</v>
      </c>
      <c r="EO112" s="531">
        <f t="shared" si="298"/>
        <v>476.64223084662927</v>
      </c>
      <c r="EP112" s="641">
        <f t="shared" si="299"/>
        <v>0</v>
      </c>
      <c r="EQ112" s="530">
        <f t="shared" si="300"/>
        <v>24870</v>
      </c>
      <c r="ER112" s="532">
        <f t="shared" si="301"/>
        <v>476.64223084662927</v>
      </c>
      <c r="ES112" s="686"/>
      <c r="ET112" s="379"/>
      <c r="EU112" s="686"/>
      <c r="EV112" s="519">
        <f t="shared" si="345"/>
        <v>340000</v>
      </c>
      <c r="EW112" s="708">
        <f t="shared" si="302"/>
        <v>112200</v>
      </c>
      <c r="EX112" s="529">
        <f t="shared" si="303"/>
        <v>227800</v>
      </c>
      <c r="EY112" s="530">
        <f t="shared" si="304"/>
        <v>520</v>
      </c>
      <c r="EZ112" s="531">
        <f t="shared" si="305"/>
        <v>9.9659815054381671</v>
      </c>
      <c r="FA112" s="641">
        <f t="shared" si="306"/>
        <v>0</v>
      </c>
      <c r="FB112" s="530">
        <f t="shared" si="307"/>
        <v>520</v>
      </c>
      <c r="FC112" s="532">
        <f t="shared" si="308"/>
        <v>9.9659815054381671</v>
      </c>
      <c r="FD112" s="686"/>
      <c r="FE112" s="379"/>
      <c r="FF112" s="686"/>
      <c r="FG112" s="519">
        <f t="shared" si="346"/>
        <v>340000</v>
      </c>
      <c r="FH112" s="708">
        <f t="shared" si="309"/>
        <v>108900</v>
      </c>
      <c r="FI112" s="529">
        <f t="shared" si="310"/>
        <v>231100</v>
      </c>
      <c r="FJ112" s="530">
        <f t="shared" si="311"/>
        <v>3820</v>
      </c>
      <c r="FK112" s="531">
        <f t="shared" si="312"/>
        <v>73.21163336687269</v>
      </c>
      <c r="FL112" s="641">
        <f t="shared" si="313"/>
        <v>0</v>
      </c>
      <c r="FM112" s="530">
        <f t="shared" si="314"/>
        <v>3820</v>
      </c>
      <c r="FN112" s="532">
        <f t="shared" si="315"/>
        <v>73.21163336687269</v>
      </c>
      <c r="FO112" s="686"/>
      <c r="FP112" s="379"/>
      <c r="FQ112" s="686"/>
      <c r="FR112" s="519">
        <f t="shared" si="347"/>
        <v>340000</v>
      </c>
      <c r="FS112" s="708">
        <f t="shared" si="316"/>
        <v>99300</v>
      </c>
      <c r="FT112" s="529">
        <f t="shared" si="317"/>
        <v>240700</v>
      </c>
      <c r="FU112" s="530">
        <f t="shared" si="318"/>
        <v>13420</v>
      </c>
      <c r="FV112" s="531">
        <f t="shared" si="319"/>
        <v>257.19898423650039</v>
      </c>
      <c r="FW112" s="641">
        <f t="shared" si="320"/>
        <v>0</v>
      </c>
      <c r="FX112" s="530">
        <f t="shared" si="321"/>
        <v>13420</v>
      </c>
      <c r="FY112" s="532">
        <f t="shared" si="322"/>
        <v>257.19898423650039</v>
      </c>
      <c r="FZ112" s="686"/>
      <c r="GA112" s="379"/>
      <c r="GB112" s="379"/>
      <c r="GC112" s="379"/>
      <c r="GD112" s="379"/>
      <c r="GE112" s="379"/>
      <c r="GF112" s="379"/>
      <c r="GG112" s="379"/>
    </row>
    <row r="113" spans="1:189" s="1" customFormat="1" x14ac:dyDescent="0.25">
      <c r="A113" s="379"/>
      <c r="B113" s="379"/>
      <c r="C113" s="379"/>
      <c r="D113" s="379"/>
      <c r="E113" s="379"/>
      <c r="F113" s="379"/>
      <c r="G113" s="379"/>
      <c r="H113" s="379"/>
      <c r="I113" s="539"/>
      <c r="J113" s="379"/>
      <c r="K113" s="379"/>
      <c r="L113" s="379"/>
      <c r="M113" s="379"/>
      <c r="N113" s="379"/>
      <c r="O113" s="379"/>
      <c r="P113" s="379"/>
      <c r="Q113" s="379"/>
      <c r="R113" s="539"/>
      <c r="S113" s="379"/>
      <c r="T113" s="228"/>
      <c r="U113" s="450">
        <f t="shared" si="348"/>
        <v>345000</v>
      </c>
      <c r="V113" s="712">
        <f t="shared" si="349"/>
        <v>6964.3008932835946</v>
      </c>
      <c r="W113" s="752">
        <f t="shared" si="350"/>
        <v>-5480</v>
      </c>
      <c r="X113" s="697">
        <f t="shared" si="351"/>
        <v>10420</v>
      </c>
      <c r="Y113" s="745">
        <f t="shared" si="352"/>
        <v>-6830</v>
      </c>
      <c r="Z113" s="642">
        <f t="shared" si="353"/>
        <v>-13030</v>
      </c>
      <c r="AA113" s="439">
        <f t="shared" si="354"/>
        <v>1042.5</v>
      </c>
      <c r="AB113" s="713">
        <f t="shared" si="355"/>
        <v>1042.5</v>
      </c>
      <c r="AC113" s="630">
        <f t="shared" si="261"/>
        <v>13720</v>
      </c>
      <c r="AD113" s="459">
        <f t="shared" si="262"/>
        <v>13720</v>
      </c>
      <c r="AE113" s="228"/>
      <c r="AF113" s="379"/>
      <c r="AG113" s="228"/>
      <c r="AH113" s="715">
        <f t="shared" si="263"/>
        <v>3.0236186746336102</v>
      </c>
      <c r="AI113" s="749">
        <f t="shared" si="323"/>
        <v>-2.3791950679459903</v>
      </c>
      <c r="AJ113" s="716">
        <f t="shared" si="264"/>
        <v>4.523943906568836</v>
      </c>
      <c r="AK113" s="746">
        <f t="shared" si="324"/>
        <v>-2.9653106412538532</v>
      </c>
      <c r="AL113" s="643">
        <f t="shared" si="325"/>
        <v>-5.6571006816307037</v>
      </c>
      <c r="AM113" s="457">
        <f t="shared" si="326"/>
        <v>0.45261147049884948</v>
      </c>
      <c r="AN113" s="717">
        <f t="shared" si="265"/>
        <v>0.45261147049884948</v>
      </c>
      <c r="AO113" s="633">
        <f t="shared" si="266"/>
        <v>5.9566708635436116</v>
      </c>
      <c r="AP113" s="634">
        <f t="shared" si="267"/>
        <v>5.9566708635436116</v>
      </c>
      <c r="AQ113" s="228"/>
      <c r="AR113" s="379"/>
      <c r="AS113" s="228"/>
      <c r="AT113" s="450">
        <f t="shared" si="327"/>
        <v>345000</v>
      </c>
      <c r="AU113" s="718">
        <f t="shared" si="268"/>
        <v>133.47325750148232</v>
      </c>
      <c r="AV113" s="750">
        <f t="shared" si="328"/>
        <v>-105.02611278807915</v>
      </c>
      <c r="AW113" s="720">
        <f t="shared" si="329"/>
        <v>199.70293708974174</v>
      </c>
      <c r="AX113" s="747">
        <f t="shared" si="330"/>
        <v>-130.89933400412056</v>
      </c>
      <c r="AY113" s="643">
        <f t="shared" si="331"/>
        <v>-249.72449810742177</v>
      </c>
      <c r="AZ113" s="457">
        <f t="shared" si="332"/>
        <v>19.979876383498635</v>
      </c>
      <c r="BA113" s="717">
        <f t="shared" si="333"/>
        <v>19.979876383498635</v>
      </c>
      <c r="BB113" s="458">
        <f t="shared" si="269"/>
        <v>262.94858895117625</v>
      </c>
      <c r="BC113" s="459">
        <f t="shared" si="269"/>
        <v>262.94858895117625</v>
      </c>
      <c r="BD113" s="228"/>
      <c r="BE113" s="379"/>
      <c r="BF113" s="539"/>
      <c r="BG113" s="379"/>
      <c r="BH113" s="379"/>
      <c r="BI113" s="460"/>
      <c r="BJ113" s="464">
        <f t="shared" si="356"/>
        <v>345000</v>
      </c>
      <c r="BK113" s="465">
        <f t="shared" si="270"/>
        <v>114670</v>
      </c>
      <c r="BL113" s="637">
        <f t="shared" si="271"/>
        <v>230330</v>
      </c>
      <c r="BM113" s="219"/>
      <c r="BN113" s="219"/>
      <c r="BO113" s="464">
        <f t="shared" si="334"/>
        <v>345000</v>
      </c>
      <c r="BP113" s="465">
        <f t="shared" si="272"/>
        <v>121500</v>
      </c>
      <c r="BQ113" s="637">
        <f t="shared" si="335"/>
        <v>223500</v>
      </c>
      <c r="BR113" s="707">
        <f t="shared" si="273"/>
        <v>-6830</v>
      </c>
      <c r="BS113" s="298"/>
      <c r="BT113" s="379"/>
      <c r="BU113" s="298"/>
      <c r="BV113" s="464">
        <f t="shared" si="357"/>
        <v>345000</v>
      </c>
      <c r="BW113" s="464">
        <f t="shared" si="358"/>
        <v>17622.42885</v>
      </c>
      <c r="BX113" s="637">
        <f t="shared" si="274"/>
        <v>247952.42885</v>
      </c>
      <c r="BY113" s="707">
        <f t="shared" si="275"/>
        <v>17622.428849999997</v>
      </c>
      <c r="BZ113" s="298"/>
      <c r="CA113" s="379"/>
      <c r="CB113" s="219"/>
      <c r="CC113" s="464">
        <f t="shared" si="260"/>
        <v>26302.132611940302</v>
      </c>
      <c r="CD113" s="464">
        <f t="shared" si="276"/>
        <v>371302.13261194032</v>
      </c>
      <c r="CE113" s="465">
        <f t="shared" si="277"/>
        <v>134007.83171865673</v>
      </c>
      <c r="CF113" s="637">
        <f t="shared" si="359"/>
        <v>237294.30089328359</v>
      </c>
      <c r="CG113" s="707">
        <f t="shared" si="278"/>
        <v>6964.3008932835946</v>
      </c>
      <c r="CH113" s="298"/>
      <c r="CI113" s="465">
        <f t="shared" si="279"/>
        <v>123750</v>
      </c>
      <c r="CJ113" s="464">
        <f t="shared" si="360"/>
        <v>221250</v>
      </c>
      <c r="CK113" s="637">
        <f t="shared" si="361"/>
        <v>17622.42885</v>
      </c>
      <c r="CL113" s="637">
        <f t="shared" si="336"/>
        <v>238872.42885</v>
      </c>
      <c r="CM113" s="707">
        <f t="shared" si="280"/>
        <v>8542.4288499999966</v>
      </c>
      <c r="CN113" s="298"/>
      <c r="CO113" s="379"/>
      <c r="CP113" s="539"/>
      <c r="CQ113" s="379"/>
      <c r="CR113" s="26"/>
      <c r="CS113" s="519">
        <f t="shared" si="337"/>
        <v>345000</v>
      </c>
      <c r="CT113" s="520">
        <f t="shared" si="259"/>
        <v>120150</v>
      </c>
      <c r="CU113" s="521">
        <f t="shared" si="281"/>
        <v>224850</v>
      </c>
      <c r="CV113" s="523">
        <f t="shared" si="282"/>
        <v>-5480</v>
      </c>
      <c r="CW113" s="26"/>
      <c r="CX113" s="519">
        <f t="shared" si="338"/>
        <v>345000</v>
      </c>
      <c r="CY113" s="520">
        <f t="shared" si="256"/>
        <v>120750</v>
      </c>
      <c r="CZ113" s="521">
        <f t="shared" si="283"/>
        <v>224250</v>
      </c>
      <c r="DA113" s="522">
        <f t="shared" si="284"/>
        <v>-6080</v>
      </c>
      <c r="DB113" s="521">
        <f t="shared" si="339"/>
        <v>16500</v>
      </c>
      <c r="DC113" s="521">
        <f t="shared" si="285"/>
        <v>240750</v>
      </c>
      <c r="DD113" s="522">
        <f t="shared" si="362"/>
        <v>10420</v>
      </c>
      <c r="DE113" s="533">
        <f t="shared" si="340"/>
        <v>199.70293708974174</v>
      </c>
      <c r="DF113" s="26"/>
      <c r="DG113" s="379"/>
      <c r="DH113" s="480"/>
      <c r="DI113" s="519">
        <f t="shared" si="341"/>
        <v>345000</v>
      </c>
      <c r="DJ113" s="520">
        <f t="shared" si="257"/>
        <v>121500</v>
      </c>
      <c r="DK113" s="529">
        <f t="shared" si="286"/>
        <v>223500</v>
      </c>
      <c r="DL113" s="743">
        <f t="shared" si="287"/>
        <v>-6830</v>
      </c>
      <c r="DM113" s="744">
        <f t="shared" si="288"/>
        <v>-130.89933400412056</v>
      </c>
      <c r="DN113" s="480"/>
      <c r="DO113" s="379"/>
      <c r="DP113" s="484"/>
      <c r="DQ113" s="519">
        <f t="shared" si="342"/>
        <v>345000</v>
      </c>
      <c r="DR113" s="708">
        <f t="shared" si="289"/>
        <v>127700</v>
      </c>
      <c r="DS113" s="529">
        <f t="shared" si="290"/>
        <v>217300</v>
      </c>
      <c r="DT113" s="743">
        <f t="shared" si="291"/>
        <v>-13030</v>
      </c>
      <c r="DU113" s="744">
        <f t="shared" si="292"/>
        <v>-249.72449810742177</v>
      </c>
      <c r="DV113" s="484"/>
      <c r="DW113" s="379"/>
      <c r="DX113" s="486"/>
      <c r="DY113" s="464">
        <f t="shared" si="363"/>
        <v>345000</v>
      </c>
      <c r="DZ113" s="708">
        <f t="shared" si="293"/>
        <v>113627.5</v>
      </c>
      <c r="EA113" s="529">
        <f t="shared" si="364"/>
        <v>231372.5</v>
      </c>
      <c r="EB113" s="530">
        <f t="shared" si="365"/>
        <v>1042.5</v>
      </c>
      <c r="EC113" s="533">
        <f t="shared" si="366"/>
        <v>39.959752766997269</v>
      </c>
      <c r="ED113" s="464">
        <f t="shared" si="343"/>
        <v>0</v>
      </c>
      <c r="EE113" s="524">
        <f t="shared" si="294"/>
        <v>1042.5</v>
      </c>
      <c r="EF113" s="531">
        <f t="shared" si="367"/>
        <v>39.959752766997269</v>
      </c>
      <c r="EG113" s="531">
        <f t="shared" si="368"/>
        <v>19.979876383498635</v>
      </c>
      <c r="EH113" s="486"/>
      <c r="EI113" s="379"/>
      <c r="EJ113" s="686"/>
      <c r="EK113" s="519">
        <f t="shared" si="344"/>
        <v>345000</v>
      </c>
      <c r="EL113" s="708">
        <f t="shared" si="295"/>
        <v>89250</v>
      </c>
      <c r="EM113" s="529">
        <f t="shared" si="296"/>
        <v>255750</v>
      </c>
      <c r="EN113" s="530">
        <f t="shared" si="297"/>
        <v>25420</v>
      </c>
      <c r="EO113" s="531">
        <f t="shared" si="298"/>
        <v>487.18317282353502</v>
      </c>
      <c r="EP113" s="641">
        <f t="shared" si="299"/>
        <v>0</v>
      </c>
      <c r="EQ113" s="530">
        <f t="shared" si="300"/>
        <v>25420</v>
      </c>
      <c r="ER113" s="532">
        <f t="shared" si="301"/>
        <v>487.18317282353502</v>
      </c>
      <c r="ES113" s="686"/>
      <c r="ET113" s="379"/>
      <c r="EU113" s="686"/>
      <c r="EV113" s="519">
        <f t="shared" si="345"/>
        <v>345000</v>
      </c>
      <c r="EW113" s="708">
        <f t="shared" si="302"/>
        <v>114150</v>
      </c>
      <c r="EX113" s="529">
        <f t="shared" si="303"/>
        <v>230850</v>
      </c>
      <c r="EY113" s="530">
        <f t="shared" si="304"/>
        <v>520</v>
      </c>
      <c r="EZ113" s="531">
        <f t="shared" si="305"/>
        <v>9.9659815054381671</v>
      </c>
      <c r="FA113" s="641">
        <f t="shared" si="306"/>
        <v>0</v>
      </c>
      <c r="FB113" s="530">
        <f t="shared" si="307"/>
        <v>520</v>
      </c>
      <c r="FC113" s="532">
        <f t="shared" si="308"/>
        <v>9.9659815054381671</v>
      </c>
      <c r="FD113" s="686"/>
      <c r="FE113" s="379"/>
      <c r="FF113" s="686"/>
      <c r="FG113" s="519">
        <f t="shared" si="346"/>
        <v>345000</v>
      </c>
      <c r="FH113" s="708">
        <f t="shared" si="309"/>
        <v>110850</v>
      </c>
      <c r="FI113" s="529">
        <f t="shared" si="310"/>
        <v>234150</v>
      </c>
      <c r="FJ113" s="530">
        <f t="shared" si="311"/>
        <v>3820</v>
      </c>
      <c r="FK113" s="531">
        <f t="shared" si="312"/>
        <v>73.21163336687269</v>
      </c>
      <c r="FL113" s="641">
        <f t="shared" si="313"/>
        <v>0</v>
      </c>
      <c r="FM113" s="530">
        <f t="shared" si="314"/>
        <v>3820</v>
      </c>
      <c r="FN113" s="532">
        <f t="shared" si="315"/>
        <v>73.21163336687269</v>
      </c>
      <c r="FO113" s="686"/>
      <c r="FP113" s="379"/>
      <c r="FQ113" s="686"/>
      <c r="FR113" s="519">
        <f t="shared" si="347"/>
        <v>345000</v>
      </c>
      <c r="FS113" s="708">
        <f t="shared" si="316"/>
        <v>100950</v>
      </c>
      <c r="FT113" s="529">
        <f t="shared" si="317"/>
        <v>244050</v>
      </c>
      <c r="FU113" s="530">
        <f t="shared" si="318"/>
        <v>13720</v>
      </c>
      <c r="FV113" s="531">
        <f t="shared" si="319"/>
        <v>262.94858895117625</v>
      </c>
      <c r="FW113" s="641">
        <f t="shared" si="320"/>
        <v>0</v>
      </c>
      <c r="FX113" s="530">
        <f t="shared" si="321"/>
        <v>13720</v>
      </c>
      <c r="FY113" s="532">
        <f t="shared" si="322"/>
        <v>262.94858895117625</v>
      </c>
      <c r="FZ113" s="686"/>
      <c r="GA113" s="379"/>
      <c r="GB113" s="379"/>
      <c r="GC113" s="379"/>
      <c r="GD113" s="379"/>
      <c r="GE113" s="379"/>
      <c r="GF113" s="379"/>
      <c r="GG113" s="379"/>
    </row>
    <row r="114" spans="1:189" s="1" customFormat="1" x14ac:dyDescent="0.25">
      <c r="A114" s="379"/>
      <c r="B114" s="379"/>
      <c r="C114" s="379"/>
      <c r="D114" s="379"/>
      <c r="E114" s="379"/>
      <c r="F114" s="379"/>
      <c r="G114" s="379"/>
      <c r="H114" s="379"/>
      <c r="I114" s="539"/>
      <c r="J114" s="379"/>
      <c r="K114" s="379"/>
      <c r="L114" s="379"/>
      <c r="M114" s="379"/>
      <c r="N114" s="379"/>
      <c r="O114" s="379"/>
      <c r="P114" s="379"/>
      <c r="Q114" s="379"/>
      <c r="R114" s="539"/>
      <c r="S114" s="379"/>
      <c r="T114" s="228"/>
      <c r="U114" s="450">
        <f t="shared" si="348"/>
        <v>350000</v>
      </c>
      <c r="V114" s="712">
        <f t="shared" si="349"/>
        <v>6964.3008932835946</v>
      </c>
      <c r="W114" s="752">
        <f t="shared" si="350"/>
        <v>-5780</v>
      </c>
      <c r="X114" s="697">
        <f t="shared" si="351"/>
        <v>10620</v>
      </c>
      <c r="Y114" s="745">
        <f t="shared" si="352"/>
        <v>-7280</v>
      </c>
      <c r="Z114" s="642">
        <f t="shared" si="353"/>
        <v>-13330</v>
      </c>
      <c r="AA114" s="439">
        <f t="shared" si="354"/>
        <v>1042.5</v>
      </c>
      <c r="AB114" s="713">
        <f t="shared" si="355"/>
        <v>1042.5</v>
      </c>
      <c r="AC114" s="630">
        <f t="shared" si="261"/>
        <v>14020</v>
      </c>
      <c r="AD114" s="459">
        <f t="shared" si="262"/>
        <v>14020</v>
      </c>
      <c r="AE114" s="228"/>
      <c r="AF114" s="379"/>
      <c r="AG114" s="228"/>
      <c r="AH114" s="715">
        <f t="shared" si="263"/>
        <v>2.9841035621234018</v>
      </c>
      <c r="AI114" s="749">
        <f t="shared" si="323"/>
        <v>-2.4766475276373296</v>
      </c>
      <c r="AJ114" s="716">
        <f t="shared" si="264"/>
        <v>4.5505184677350243</v>
      </c>
      <c r="AK114" s="746">
        <f t="shared" si="324"/>
        <v>-3.1193761247750449</v>
      </c>
      <c r="AL114" s="643">
        <f t="shared" si="325"/>
        <v>-5.7117147998971634</v>
      </c>
      <c r="AM114" s="457">
        <f t="shared" si="326"/>
        <v>0.44669637501071213</v>
      </c>
      <c r="AN114" s="717">
        <f t="shared" si="265"/>
        <v>0.44669637501071213</v>
      </c>
      <c r="AO114" s="633">
        <f t="shared" si="266"/>
        <v>6.0073699545805122</v>
      </c>
      <c r="AP114" s="634">
        <f t="shared" si="267"/>
        <v>6.0073699545805122</v>
      </c>
      <c r="AQ114" s="228"/>
      <c r="AR114" s="379"/>
      <c r="AS114" s="228"/>
      <c r="AT114" s="450">
        <f t="shared" si="327"/>
        <v>350000</v>
      </c>
      <c r="AU114" s="718">
        <f t="shared" si="268"/>
        <v>133.47325750148232</v>
      </c>
      <c r="AV114" s="750">
        <f t="shared" si="328"/>
        <v>-110.77571750275501</v>
      </c>
      <c r="AW114" s="720">
        <f t="shared" si="329"/>
        <v>203.53600689952566</v>
      </c>
      <c r="AX114" s="747">
        <f t="shared" si="330"/>
        <v>-139.52374107613434</v>
      </c>
      <c r="AY114" s="643">
        <f t="shared" si="331"/>
        <v>-255.47410282209765</v>
      </c>
      <c r="AZ114" s="457">
        <f t="shared" si="332"/>
        <v>19.979876383498635</v>
      </c>
      <c r="BA114" s="717">
        <f t="shared" si="333"/>
        <v>19.979876383498635</v>
      </c>
      <c r="BB114" s="458">
        <f t="shared" si="269"/>
        <v>268.69819366585216</v>
      </c>
      <c r="BC114" s="459">
        <f t="shared" si="269"/>
        <v>268.69819366585216</v>
      </c>
      <c r="BD114" s="228"/>
      <c r="BE114" s="379"/>
      <c r="BF114" s="539"/>
      <c r="BG114" s="379"/>
      <c r="BH114" s="379"/>
      <c r="BI114" s="460"/>
      <c r="BJ114" s="464">
        <f t="shared" si="356"/>
        <v>350000</v>
      </c>
      <c r="BK114" s="465">
        <f t="shared" si="270"/>
        <v>116620</v>
      </c>
      <c r="BL114" s="637">
        <f t="shared" si="271"/>
        <v>233380</v>
      </c>
      <c r="BM114" s="219"/>
      <c r="BN114" s="219"/>
      <c r="BO114" s="464">
        <f t="shared" si="334"/>
        <v>350000</v>
      </c>
      <c r="BP114" s="465">
        <f t="shared" si="272"/>
        <v>123900</v>
      </c>
      <c r="BQ114" s="637">
        <f t="shared" si="335"/>
        <v>226100</v>
      </c>
      <c r="BR114" s="707">
        <f t="shared" si="273"/>
        <v>-7280</v>
      </c>
      <c r="BS114" s="298"/>
      <c r="BT114" s="379"/>
      <c r="BU114" s="298"/>
      <c r="BV114" s="464">
        <f t="shared" si="357"/>
        <v>350000</v>
      </c>
      <c r="BW114" s="464">
        <f t="shared" si="358"/>
        <v>17622.42885</v>
      </c>
      <c r="BX114" s="637">
        <f t="shared" si="274"/>
        <v>251002.42885</v>
      </c>
      <c r="BY114" s="707">
        <f t="shared" si="275"/>
        <v>17622.428849999997</v>
      </c>
      <c r="BZ114" s="298"/>
      <c r="CA114" s="379"/>
      <c r="CB114" s="219"/>
      <c r="CC114" s="464">
        <f t="shared" si="260"/>
        <v>26302.132611940302</v>
      </c>
      <c r="CD114" s="464">
        <f t="shared" si="276"/>
        <v>376302.13261194032</v>
      </c>
      <c r="CE114" s="465">
        <f t="shared" si="277"/>
        <v>135957.83171865673</v>
      </c>
      <c r="CF114" s="637">
        <f t="shared" si="359"/>
        <v>240344.30089328359</v>
      </c>
      <c r="CG114" s="707">
        <f t="shared" si="278"/>
        <v>6964.3008932835946</v>
      </c>
      <c r="CH114" s="298"/>
      <c r="CI114" s="465">
        <f t="shared" si="279"/>
        <v>125700</v>
      </c>
      <c r="CJ114" s="464">
        <f t="shared" si="360"/>
        <v>224300</v>
      </c>
      <c r="CK114" s="637">
        <f t="shared" si="361"/>
        <v>17622.42885</v>
      </c>
      <c r="CL114" s="637">
        <f t="shared" si="336"/>
        <v>241922.42885</v>
      </c>
      <c r="CM114" s="707">
        <f t="shared" si="280"/>
        <v>8542.4288499999966</v>
      </c>
      <c r="CN114" s="298"/>
      <c r="CO114" s="379"/>
      <c r="CP114" s="539"/>
      <c r="CQ114" s="379"/>
      <c r="CR114" s="26"/>
      <c r="CS114" s="519">
        <f t="shared" si="337"/>
        <v>350000</v>
      </c>
      <c r="CT114" s="520">
        <f t="shared" si="259"/>
        <v>122400</v>
      </c>
      <c r="CU114" s="521">
        <f t="shared" si="281"/>
        <v>227600</v>
      </c>
      <c r="CV114" s="523">
        <f t="shared" si="282"/>
        <v>-5780</v>
      </c>
      <c r="CW114" s="26"/>
      <c r="CX114" s="519">
        <f t="shared" si="338"/>
        <v>350000</v>
      </c>
      <c r="CY114" s="520">
        <f t="shared" ref="CY114:CY177" si="369">IF($BJ114&lt;=CZ$6,SUM($BJ114*CY$6),IF($BJ114&lt;=CZ$7,SUM($BJ114-CZ$6)*CY$7+DA$6,IF($BJ114&lt;=CZ$8,SUM($BJ114-CZ$7)*CY$8+DA$7,IF($BJ114&lt;=CZ$9,SUM($BJ114-CZ$8)*CY$9+DA$8,IF($BJ114&lt;=CZ$10,SUM($BJ114-CZ$9)*CY$10+DA$9,IF($BJ114&gt;=CZ107+1,SUM($BJ114-CZ$10)*CY$11+DA$10))))))</f>
        <v>122500</v>
      </c>
      <c r="CZ114" s="521">
        <f t="shared" si="283"/>
        <v>227500</v>
      </c>
      <c r="DA114" s="522">
        <f t="shared" si="284"/>
        <v>-5880</v>
      </c>
      <c r="DB114" s="521">
        <f t="shared" si="339"/>
        <v>16500</v>
      </c>
      <c r="DC114" s="521">
        <f t="shared" si="285"/>
        <v>244000</v>
      </c>
      <c r="DD114" s="522">
        <f t="shared" si="362"/>
        <v>10620</v>
      </c>
      <c r="DE114" s="533">
        <f t="shared" si="340"/>
        <v>203.53600689952566</v>
      </c>
      <c r="DF114" s="26"/>
      <c r="DG114" s="379"/>
      <c r="DH114" s="480"/>
      <c r="DI114" s="519">
        <f t="shared" si="341"/>
        <v>350000</v>
      </c>
      <c r="DJ114" s="520">
        <f t="shared" ref="DJ114:DJ177" si="370">IF($BJ114&lt;=DK$6,SUM($BJ114*DJ$6),IF($BJ114&lt;=DK$7,SUM($BJ114-DK$6)*DJ$7+DL$6,IF($BJ114&lt;=DK$8,SUM($BJ114-DK$7)*DJ$8+DL$7,IF($BJ114&lt;=DK$9,SUM($BJ114-DK$8)*DJ$9+DL$8,IF($BJ114&lt;=DK$10,SUM($BJ114-DK$9)*DJ$10+DL$9,IF($BJ114&gt;=DK107+1,SUM($BJ114-DK$10)*DJ$11+DL$10))))))</f>
        <v>123900</v>
      </c>
      <c r="DK114" s="529">
        <f t="shared" si="286"/>
        <v>226100</v>
      </c>
      <c r="DL114" s="743">
        <f t="shared" si="287"/>
        <v>-7280</v>
      </c>
      <c r="DM114" s="744">
        <f t="shared" si="288"/>
        <v>-139.52374107613434</v>
      </c>
      <c r="DN114" s="480"/>
      <c r="DO114" s="379"/>
      <c r="DP114" s="484"/>
      <c r="DQ114" s="519">
        <f t="shared" si="342"/>
        <v>350000</v>
      </c>
      <c r="DR114" s="708">
        <f t="shared" si="289"/>
        <v>129950</v>
      </c>
      <c r="DS114" s="529">
        <f t="shared" si="290"/>
        <v>220050</v>
      </c>
      <c r="DT114" s="743">
        <f t="shared" si="291"/>
        <v>-13330</v>
      </c>
      <c r="DU114" s="744">
        <f t="shared" si="292"/>
        <v>-255.47410282209765</v>
      </c>
      <c r="DV114" s="484"/>
      <c r="DW114" s="379"/>
      <c r="DX114" s="486"/>
      <c r="DY114" s="464">
        <f t="shared" si="363"/>
        <v>350000</v>
      </c>
      <c r="DZ114" s="708">
        <f t="shared" si="293"/>
        <v>115577.5</v>
      </c>
      <c r="EA114" s="529">
        <f t="shared" si="364"/>
        <v>234422.5</v>
      </c>
      <c r="EB114" s="530">
        <f t="shared" si="365"/>
        <v>1042.5</v>
      </c>
      <c r="EC114" s="533">
        <f t="shared" si="366"/>
        <v>39.959752766997269</v>
      </c>
      <c r="ED114" s="464">
        <f t="shared" si="343"/>
        <v>0</v>
      </c>
      <c r="EE114" s="524">
        <f t="shared" si="294"/>
        <v>1042.5</v>
      </c>
      <c r="EF114" s="531">
        <f t="shared" si="367"/>
        <v>39.959752766997269</v>
      </c>
      <c r="EG114" s="531">
        <f t="shared" si="368"/>
        <v>19.979876383498635</v>
      </c>
      <c r="EH114" s="486"/>
      <c r="EI114" s="379"/>
      <c r="EJ114" s="686"/>
      <c r="EK114" s="519">
        <f t="shared" si="344"/>
        <v>350000</v>
      </c>
      <c r="EL114" s="708">
        <f t="shared" si="295"/>
        <v>90650</v>
      </c>
      <c r="EM114" s="529">
        <f t="shared" si="296"/>
        <v>259350</v>
      </c>
      <c r="EN114" s="530">
        <f t="shared" si="297"/>
        <v>25970</v>
      </c>
      <c r="EO114" s="531">
        <f t="shared" si="298"/>
        <v>497.72411480044082</v>
      </c>
      <c r="EP114" s="641">
        <f t="shared" si="299"/>
        <v>0</v>
      </c>
      <c r="EQ114" s="530">
        <f t="shared" si="300"/>
        <v>25970</v>
      </c>
      <c r="ER114" s="532">
        <f t="shared" si="301"/>
        <v>497.72411480044082</v>
      </c>
      <c r="ES114" s="686"/>
      <c r="ET114" s="379"/>
      <c r="EU114" s="686"/>
      <c r="EV114" s="519">
        <f t="shared" si="345"/>
        <v>350000</v>
      </c>
      <c r="EW114" s="708">
        <f t="shared" si="302"/>
        <v>116100</v>
      </c>
      <c r="EX114" s="529">
        <f t="shared" si="303"/>
        <v>233900</v>
      </c>
      <c r="EY114" s="530">
        <f t="shared" si="304"/>
        <v>520</v>
      </c>
      <c r="EZ114" s="531">
        <f t="shared" si="305"/>
        <v>9.9659815054381671</v>
      </c>
      <c r="FA114" s="641">
        <f t="shared" si="306"/>
        <v>0</v>
      </c>
      <c r="FB114" s="530">
        <f t="shared" si="307"/>
        <v>520</v>
      </c>
      <c r="FC114" s="532">
        <f t="shared" si="308"/>
        <v>9.9659815054381671</v>
      </c>
      <c r="FD114" s="686"/>
      <c r="FE114" s="379"/>
      <c r="FF114" s="686"/>
      <c r="FG114" s="519">
        <f t="shared" si="346"/>
        <v>350000</v>
      </c>
      <c r="FH114" s="708">
        <f t="shared" si="309"/>
        <v>112800</v>
      </c>
      <c r="FI114" s="529">
        <f t="shared" si="310"/>
        <v>237200</v>
      </c>
      <c r="FJ114" s="530">
        <f t="shared" si="311"/>
        <v>3820</v>
      </c>
      <c r="FK114" s="531">
        <f t="shared" si="312"/>
        <v>73.21163336687269</v>
      </c>
      <c r="FL114" s="641">
        <f t="shared" si="313"/>
        <v>0</v>
      </c>
      <c r="FM114" s="530">
        <f t="shared" si="314"/>
        <v>3820</v>
      </c>
      <c r="FN114" s="532">
        <f t="shared" si="315"/>
        <v>73.21163336687269</v>
      </c>
      <c r="FO114" s="686"/>
      <c r="FP114" s="379"/>
      <c r="FQ114" s="686"/>
      <c r="FR114" s="519">
        <f t="shared" si="347"/>
        <v>350000</v>
      </c>
      <c r="FS114" s="708">
        <f t="shared" si="316"/>
        <v>102600</v>
      </c>
      <c r="FT114" s="529">
        <f t="shared" si="317"/>
        <v>247400</v>
      </c>
      <c r="FU114" s="530">
        <f t="shared" si="318"/>
        <v>14020</v>
      </c>
      <c r="FV114" s="531">
        <f t="shared" si="319"/>
        <v>268.69819366585216</v>
      </c>
      <c r="FW114" s="641">
        <f t="shared" si="320"/>
        <v>0</v>
      </c>
      <c r="FX114" s="530">
        <f t="shared" si="321"/>
        <v>14020</v>
      </c>
      <c r="FY114" s="532">
        <f t="shared" si="322"/>
        <v>268.69819366585216</v>
      </c>
      <c r="FZ114" s="686"/>
      <c r="GA114" s="379"/>
      <c r="GB114" s="379"/>
      <c r="GC114" s="379"/>
      <c r="GD114" s="379"/>
      <c r="GE114" s="379"/>
      <c r="GF114" s="379"/>
      <c r="GG114" s="379"/>
    </row>
    <row r="115" spans="1:189" s="1" customFormat="1" x14ac:dyDescent="0.25">
      <c r="A115" s="379"/>
      <c r="B115" s="379"/>
      <c r="C115" s="379"/>
      <c r="D115" s="379"/>
      <c r="E115" s="379"/>
      <c r="F115" s="379"/>
      <c r="G115" s="379"/>
      <c r="H115" s="379"/>
      <c r="I115" s="539"/>
      <c r="J115" s="379"/>
      <c r="K115" s="379"/>
      <c r="L115" s="379"/>
      <c r="M115" s="379"/>
      <c r="N115" s="379"/>
      <c r="O115" s="379"/>
      <c r="P115" s="379"/>
      <c r="Q115" s="379"/>
      <c r="R115" s="539"/>
      <c r="S115" s="379"/>
      <c r="T115" s="228"/>
      <c r="U115" s="450">
        <f t="shared" si="348"/>
        <v>355000</v>
      </c>
      <c r="V115" s="712">
        <f t="shared" si="349"/>
        <v>6964.3008932835946</v>
      </c>
      <c r="W115" s="752">
        <f t="shared" si="350"/>
        <v>-6080</v>
      </c>
      <c r="X115" s="697">
        <f t="shared" si="351"/>
        <v>10820</v>
      </c>
      <c r="Y115" s="745">
        <f t="shared" si="352"/>
        <v>-7730</v>
      </c>
      <c r="Z115" s="642">
        <f t="shared" si="353"/>
        <v>-13630</v>
      </c>
      <c r="AA115" s="439">
        <f t="shared" si="354"/>
        <v>1042.5</v>
      </c>
      <c r="AB115" s="713">
        <f t="shared" si="355"/>
        <v>1042.5</v>
      </c>
      <c r="AC115" s="630">
        <f t="shared" si="261"/>
        <v>14320</v>
      </c>
      <c r="AD115" s="459">
        <f t="shared" si="262"/>
        <v>14320</v>
      </c>
      <c r="AE115" s="228"/>
      <c r="AF115" s="379"/>
      <c r="AG115" s="228"/>
      <c r="AH115" s="715">
        <f t="shared" si="263"/>
        <v>2.9456079572319904</v>
      </c>
      <c r="AI115" s="749">
        <f t="shared" si="323"/>
        <v>-2.5715856701772193</v>
      </c>
      <c r="AJ115" s="716">
        <f t="shared" si="264"/>
        <v>4.5764073933088021</v>
      </c>
      <c r="AK115" s="746">
        <f t="shared" si="324"/>
        <v>-3.26946664974834</v>
      </c>
      <c r="AL115" s="643">
        <f t="shared" si="325"/>
        <v>-5.7649198494268914</v>
      </c>
      <c r="AM115" s="457">
        <f t="shared" si="326"/>
        <v>0.44093389163811697</v>
      </c>
      <c r="AN115" s="717">
        <f t="shared" si="265"/>
        <v>0.44093389163811697</v>
      </c>
      <c r="AO115" s="633">
        <f t="shared" si="266"/>
        <v>6.0567609863384515</v>
      </c>
      <c r="AP115" s="634">
        <f t="shared" si="267"/>
        <v>6.0567609863384515</v>
      </c>
      <c r="AQ115" s="228"/>
      <c r="AR115" s="379"/>
      <c r="AS115" s="228"/>
      <c r="AT115" s="450">
        <f t="shared" si="327"/>
        <v>355000</v>
      </c>
      <c r="AU115" s="718">
        <f t="shared" si="268"/>
        <v>133.47325750148232</v>
      </c>
      <c r="AV115" s="750">
        <f t="shared" si="328"/>
        <v>-116.52532221743088</v>
      </c>
      <c r="AW115" s="720">
        <f t="shared" si="329"/>
        <v>207.36907670930955</v>
      </c>
      <c r="AX115" s="747">
        <f t="shared" si="330"/>
        <v>-148.14814814814815</v>
      </c>
      <c r="AY115" s="643">
        <f t="shared" si="331"/>
        <v>-261.22370753677353</v>
      </c>
      <c r="AZ115" s="457">
        <f t="shared" si="332"/>
        <v>19.979876383498635</v>
      </c>
      <c r="BA115" s="717">
        <f t="shared" si="333"/>
        <v>19.979876383498635</v>
      </c>
      <c r="BB115" s="458">
        <f t="shared" si="269"/>
        <v>274.44779838052801</v>
      </c>
      <c r="BC115" s="459">
        <f t="shared" si="269"/>
        <v>274.44779838052801</v>
      </c>
      <c r="BD115" s="228"/>
      <c r="BE115" s="379"/>
      <c r="BF115" s="539"/>
      <c r="BG115" s="379"/>
      <c r="BH115" s="379"/>
      <c r="BI115" s="460"/>
      <c r="BJ115" s="464">
        <f t="shared" si="356"/>
        <v>355000</v>
      </c>
      <c r="BK115" s="465">
        <f t="shared" si="270"/>
        <v>118570</v>
      </c>
      <c r="BL115" s="637">
        <f t="shared" si="271"/>
        <v>236430</v>
      </c>
      <c r="BM115" s="219"/>
      <c r="BN115" s="219"/>
      <c r="BO115" s="464">
        <f t="shared" si="334"/>
        <v>355000</v>
      </c>
      <c r="BP115" s="465">
        <f t="shared" si="272"/>
        <v>126300</v>
      </c>
      <c r="BQ115" s="637">
        <f t="shared" si="335"/>
        <v>228700</v>
      </c>
      <c r="BR115" s="707">
        <f t="shared" si="273"/>
        <v>-7730</v>
      </c>
      <c r="BS115" s="298"/>
      <c r="BT115" s="379"/>
      <c r="BU115" s="298"/>
      <c r="BV115" s="464">
        <f t="shared" si="357"/>
        <v>355000</v>
      </c>
      <c r="BW115" s="464">
        <f t="shared" si="358"/>
        <v>17622.42885</v>
      </c>
      <c r="BX115" s="637">
        <f t="shared" si="274"/>
        <v>254052.42885</v>
      </c>
      <c r="BY115" s="707">
        <f t="shared" si="275"/>
        <v>17622.428849999997</v>
      </c>
      <c r="BZ115" s="298"/>
      <c r="CA115" s="379"/>
      <c r="CB115" s="219"/>
      <c r="CC115" s="464">
        <f t="shared" si="260"/>
        <v>26302.132611940302</v>
      </c>
      <c r="CD115" s="464">
        <f t="shared" si="276"/>
        <v>381302.13261194032</v>
      </c>
      <c r="CE115" s="465">
        <f t="shared" si="277"/>
        <v>137907.83171865673</v>
      </c>
      <c r="CF115" s="637">
        <f t="shared" si="359"/>
        <v>243394.30089328359</v>
      </c>
      <c r="CG115" s="707">
        <f t="shared" si="278"/>
        <v>6964.3008932835946</v>
      </c>
      <c r="CH115" s="298"/>
      <c r="CI115" s="465">
        <f t="shared" si="279"/>
        <v>127650</v>
      </c>
      <c r="CJ115" s="464">
        <f t="shared" si="360"/>
        <v>227350</v>
      </c>
      <c r="CK115" s="637">
        <f t="shared" si="361"/>
        <v>17622.42885</v>
      </c>
      <c r="CL115" s="637">
        <f t="shared" si="336"/>
        <v>244972.42885</v>
      </c>
      <c r="CM115" s="707">
        <f t="shared" si="280"/>
        <v>8542.4288499999966</v>
      </c>
      <c r="CN115" s="298"/>
      <c r="CO115" s="379"/>
      <c r="CP115" s="539"/>
      <c r="CQ115" s="379"/>
      <c r="CR115" s="26"/>
      <c r="CS115" s="519">
        <f t="shared" si="337"/>
        <v>355000</v>
      </c>
      <c r="CT115" s="520">
        <f t="shared" si="259"/>
        <v>124650</v>
      </c>
      <c r="CU115" s="521">
        <f t="shared" si="281"/>
        <v>230350</v>
      </c>
      <c r="CV115" s="523">
        <f t="shared" si="282"/>
        <v>-6080</v>
      </c>
      <c r="CW115" s="26"/>
      <c r="CX115" s="519">
        <f t="shared" si="338"/>
        <v>355000</v>
      </c>
      <c r="CY115" s="520">
        <f t="shared" si="369"/>
        <v>124250</v>
      </c>
      <c r="CZ115" s="521">
        <f t="shared" si="283"/>
        <v>230750</v>
      </c>
      <c r="DA115" s="522">
        <f t="shared" si="284"/>
        <v>-5680</v>
      </c>
      <c r="DB115" s="521">
        <f t="shared" si="339"/>
        <v>16500</v>
      </c>
      <c r="DC115" s="521">
        <f t="shared" si="285"/>
        <v>247250</v>
      </c>
      <c r="DD115" s="522">
        <f t="shared" si="362"/>
        <v>10820</v>
      </c>
      <c r="DE115" s="533">
        <f t="shared" si="340"/>
        <v>207.36907670930955</v>
      </c>
      <c r="DF115" s="26"/>
      <c r="DG115" s="379"/>
      <c r="DH115" s="480"/>
      <c r="DI115" s="519">
        <f t="shared" si="341"/>
        <v>355000</v>
      </c>
      <c r="DJ115" s="520">
        <f t="shared" si="370"/>
        <v>126300</v>
      </c>
      <c r="DK115" s="529">
        <f t="shared" si="286"/>
        <v>228700</v>
      </c>
      <c r="DL115" s="743">
        <f t="shared" si="287"/>
        <v>-7730</v>
      </c>
      <c r="DM115" s="744">
        <f t="shared" si="288"/>
        <v>-148.14814814814815</v>
      </c>
      <c r="DN115" s="480"/>
      <c r="DO115" s="379"/>
      <c r="DP115" s="484"/>
      <c r="DQ115" s="519">
        <f t="shared" si="342"/>
        <v>355000</v>
      </c>
      <c r="DR115" s="708">
        <f t="shared" si="289"/>
        <v>132200</v>
      </c>
      <c r="DS115" s="529">
        <f t="shared" si="290"/>
        <v>222800</v>
      </c>
      <c r="DT115" s="743">
        <f t="shared" si="291"/>
        <v>-13630</v>
      </c>
      <c r="DU115" s="744">
        <f t="shared" si="292"/>
        <v>-261.22370753677353</v>
      </c>
      <c r="DV115" s="484"/>
      <c r="DW115" s="379"/>
      <c r="DX115" s="486"/>
      <c r="DY115" s="464">
        <f t="shared" si="363"/>
        <v>355000</v>
      </c>
      <c r="DZ115" s="708">
        <f t="shared" si="293"/>
        <v>117527.5</v>
      </c>
      <c r="EA115" s="529">
        <f t="shared" si="364"/>
        <v>237472.5</v>
      </c>
      <c r="EB115" s="530">
        <f t="shared" si="365"/>
        <v>1042.5</v>
      </c>
      <c r="EC115" s="533">
        <f t="shared" si="366"/>
        <v>39.959752766997269</v>
      </c>
      <c r="ED115" s="464">
        <f t="shared" si="343"/>
        <v>0</v>
      </c>
      <c r="EE115" s="524">
        <f t="shared" si="294"/>
        <v>1042.5</v>
      </c>
      <c r="EF115" s="531">
        <f t="shared" si="367"/>
        <v>39.959752766997269</v>
      </c>
      <c r="EG115" s="531">
        <f t="shared" si="368"/>
        <v>19.979876383498635</v>
      </c>
      <c r="EH115" s="486"/>
      <c r="EI115" s="379"/>
      <c r="EJ115" s="686"/>
      <c r="EK115" s="519">
        <f t="shared" si="344"/>
        <v>355000</v>
      </c>
      <c r="EL115" s="708">
        <f t="shared" si="295"/>
        <v>92050</v>
      </c>
      <c r="EM115" s="529">
        <f t="shared" si="296"/>
        <v>262950</v>
      </c>
      <c r="EN115" s="530">
        <f t="shared" si="297"/>
        <v>26520</v>
      </c>
      <c r="EO115" s="531">
        <f t="shared" si="298"/>
        <v>508.26505677734656</v>
      </c>
      <c r="EP115" s="641">
        <f t="shared" si="299"/>
        <v>0</v>
      </c>
      <c r="EQ115" s="530">
        <f t="shared" si="300"/>
        <v>26520</v>
      </c>
      <c r="ER115" s="532">
        <f t="shared" si="301"/>
        <v>508.26505677734656</v>
      </c>
      <c r="ES115" s="686"/>
      <c r="ET115" s="379"/>
      <c r="EU115" s="686"/>
      <c r="EV115" s="519">
        <f t="shared" si="345"/>
        <v>355000</v>
      </c>
      <c r="EW115" s="708">
        <f t="shared" si="302"/>
        <v>118050</v>
      </c>
      <c r="EX115" s="529">
        <f t="shared" si="303"/>
        <v>236950</v>
      </c>
      <c r="EY115" s="530">
        <f t="shared" si="304"/>
        <v>520</v>
      </c>
      <c r="EZ115" s="531">
        <f t="shared" si="305"/>
        <v>9.9659815054381671</v>
      </c>
      <c r="FA115" s="641">
        <f t="shared" si="306"/>
        <v>0</v>
      </c>
      <c r="FB115" s="530">
        <f t="shared" si="307"/>
        <v>520</v>
      </c>
      <c r="FC115" s="532">
        <f t="shared" si="308"/>
        <v>9.9659815054381671</v>
      </c>
      <c r="FD115" s="686"/>
      <c r="FE115" s="379"/>
      <c r="FF115" s="686"/>
      <c r="FG115" s="519">
        <f t="shared" si="346"/>
        <v>355000</v>
      </c>
      <c r="FH115" s="708">
        <f t="shared" si="309"/>
        <v>114750</v>
      </c>
      <c r="FI115" s="529">
        <f t="shared" si="310"/>
        <v>240250</v>
      </c>
      <c r="FJ115" s="530">
        <f t="shared" si="311"/>
        <v>3820</v>
      </c>
      <c r="FK115" s="531">
        <f t="shared" si="312"/>
        <v>73.21163336687269</v>
      </c>
      <c r="FL115" s="641">
        <f t="shared" si="313"/>
        <v>0</v>
      </c>
      <c r="FM115" s="530">
        <f t="shared" si="314"/>
        <v>3820</v>
      </c>
      <c r="FN115" s="532">
        <f t="shared" si="315"/>
        <v>73.21163336687269</v>
      </c>
      <c r="FO115" s="686"/>
      <c r="FP115" s="379"/>
      <c r="FQ115" s="686"/>
      <c r="FR115" s="519">
        <f t="shared" si="347"/>
        <v>355000</v>
      </c>
      <c r="FS115" s="708">
        <f t="shared" si="316"/>
        <v>104250</v>
      </c>
      <c r="FT115" s="529">
        <f t="shared" si="317"/>
        <v>250750</v>
      </c>
      <c r="FU115" s="530">
        <f t="shared" si="318"/>
        <v>14320</v>
      </c>
      <c r="FV115" s="531">
        <f t="shared" si="319"/>
        <v>274.44779838052801</v>
      </c>
      <c r="FW115" s="641">
        <f t="shared" si="320"/>
        <v>0</v>
      </c>
      <c r="FX115" s="530">
        <f t="shared" si="321"/>
        <v>14320</v>
      </c>
      <c r="FY115" s="532">
        <f t="shared" si="322"/>
        <v>274.44779838052801</v>
      </c>
      <c r="FZ115" s="686"/>
      <c r="GA115" s="379"/>
      <c r="GB115" s="379"/>
      <c r="GC115" s="379"/>
      <c r="GD115" s="379"/>
      <c r="GE115" s="379"/>
      <c r="GF115" s="379"/>
      <c r="GG115" s="379"/>
    </row>
    <row r="116" spans="1:189" s="1" customFormat="1" x14ac:dyDescent="0.25">
      <c r="A116" s="379"/>
      <c r="B116" s="379"/>
      <c r="C116" s="379"/>
      <c r="D116" s="379"/>
      <c r="E116" s="379"/>
      <c r="F116" s="379"/>
      <c r="G116" s="379"/>
      <c r="H116" s="379"/>
      <c r="I116" s="539"/>
      <c r="J116" s="379"/>
      <c r="K116" s="379"/>
      <c r="L116" s="379"/>
      <c r="M116" s="379"/>
      <c r="N116" s="379"/>
      <c r="O116" s="379"/>
      <c r="P116" s="379"/>
      <c r="Q116" s="379"/>
      <c r="R116" s="539"/>
      <c r="S116" s="379"/>
      <c r="T116" s="228"/>
      <c r="U116" s="450">
        <f t="shared" si="348"/>
        <v>360000</v>
      </c>
      <c r="V116" s="712">
        <f t="shared" si="349"/>
        <v>6964.3008932835946</v>
      </c>
      <c r="W116" s="752">
        <f t="shared" si="350"/>
        <v>-6380</v>
      </c>
      <c r="X116" s="697">
        <f t="shared" si="351"/>
        <v>11020</v>
      </c>
      <c r="Y116" s="745">
        <f t="shared" si="352"/>
        <v>-8180</v>
      </c>
      <c r="Z116" s="642">
        <f t="shared" si="353"/>
        <v>-13930</v>
      </c>
      <c r="AA116" s="439">
        <f t="shared" si="354"/>
        <v>1042.5</v>
      </c>
      <c r="AB116" s="713">
        <f t="shared" si="355"/>
        <v>1042.5</v>
      </c>
      <c r="AC116" s="630">
        <f t="shared" si="261"/>
        <v>14620</v>
      </c>
      <c r="AD116" s="459">
        <f t="shared" si="262"/>
        <v>14620</v>
      </c>
      <c r="AE116" s="228"/>
      <c r="AF116" s="379"/>
      <c r="AG116" s="228"/>
      <c r="AH116" s="715">
        <f t="shared" si="263"/>
        <v>2.9080929068329691</v>
      </c>
      <c r="AI116" s="749">
        <f t="shared" si="323"/>
        <v>-2.6641055620511107</v>
      </c>
      <c r="AJ116" s="716">
        <f t="shared" si="264"/>
        <v>4.6016368799064642</v>
      </c>
      <c r="AK116" s="746">
        <f t="shared" si="324"/>
        <v>-3.4157340905294804</v>
      </c>
      <c r="AL116" s="643">
        <f t="shared" si="325"/>
        <v>-5.8167696676131619</v>
      </c>
      <c r="AM116" s="457">
        <f t="shared" si="326"/>
        <v>0.43531818941038919</v>
      </c>
      <c r="AN116" s="717">
        <f t="shared" si="265"/>
        <v>0.43531818941038919</v>
      </c>
      <c r="AO116" s="633">
        <f t="shared" si="266"/>
        <v>6.1048939368632036</v>
      </c>
      <c r="AP116" s="634">
        <f t="shared" si="267"/>
        <v>6.1048939368632036</v>
      </c>
      <c r="AQ116" s="228"/>
      <c r="AR116" s="379"/>
      <c r="AS116" s="228"/>
      <c r="AT116" s="450">
        <f t="shared" si="327"/>
        <v>360000</v>
      </c>
      <c r="AU116" s="718">
        <f t="shared" si="268"/>
        <v>133.47325750148232</v>
      </c>
      <c r="AV116" s="750">
        <f t="shared" si="328"/>
        <v>-122.27492693210675</v>
      </c>
      <c r="AW116" s="720">
        <f t="shared" si="329"/>
        <v>211.20214651909347</v>
      </c>
      <c r="AX116" s="747">
        <f t="shared" si="330"/>
        <v>-156.77255522016193</v>
      </c>
      <c r="AY116" s="643">
        <f t="shared" si="331"/>
        <v>-266.97331225144939</v>
      </c>
      <c r="AZ116" s="457">
        <f t="shared" si="332"/>
        <v>19.979876383498635</v>
      </c>
      <c r="BA116" s="717">
        <f t="shared" si="333"/>
        <v>19.979876383498635</v>
      </c>
      <c r="BB116" s="458">
        <f t="shared" si="269"/>
        <v>280.19740309520387</v>
      </c>
      <c r="BC116" s="459">
        <f t="shared" si="269"/>
        <v>280.19740309520387</v>
      </c>
      <c r="BD116" s="228"/>
      <c r="BE116" s="379"/>
      <c r="BF116" s="539"/>
      <c r="BG116" s="379"/>
      <c r="BH116" s="379"/>
      <c r="BI116" s="460"/>
      <c r="BJ116" s="464">
        <f t="shared" si="356"/>
        <v>360000</v>
      </c>
      <c r="BK116" s="465">
        <f t="shared" si="270"/>
        <v>120520</v>
      </c>
      <c r="BL116" s="637">
        <f t="shared" si="271"/>
        <v>239480</v>
      </c>
      <c r="BM116" s="219"/>
      <c r="BN116" s="219"/>
      <c r="BO116" s="464">
        <f t="shared" si="334"/>
        <v>360000</v>
      </c>
      <c r="BP116" s="465">
        <f t="shared" si="272"/>
        <v>128700</v>
      </c>
      <c r="BQ116" s="637">
        <f t="shared" si="335"/>
        <v>231300</v>
      </c>
      <c r="BR116" s="707">
        <f t="shared" si="273"/>
        <v>-8180</v>
      </c>
      <c r="BS116" s="298"/>
      <c r="BT116" s="379"/>
      <c r="BU116" s="298"/>
      <c r="BV116" s="464">
        <f t="shared" si="357"/>
        <v>360000</v>
      </c>
      <c r="BW116" s="464">
        <f t="shared" si="358"/>
        <v>17622.42885</v>
      </c>
      <c r="BX116" s="637">
        <f t="shared" si="274"/>
        <v>257102.42885</v>
      </c>
      <c r="BY116" s="707">
        <f t="shared" si="275"/>
        <v>17622.428849999997</v>
      </c>
      <c r="BZ116" s="298"/>
      <c r="CA116" s="379"/>
      <c r="CB116" s="219"/>
      <c r="CC116" s="464">
        <f t="shared" si="260"/>
        <v>26302.132611940302</v>
      </c>
      <c r="CD116" s="464">
        <f t="shared" si="276"/>
        <v>386302.13261194032</v>
      </c>
      <c r="CE116" s="465">
        <f t="shared" si="277"/>
        <v>139857.83171865673</v>
      </c>
      <c r="CF116" s="637">
        <f t="shared" si="359"/>
        <v>246444.30089328359</v>
      </c>
      <c r="CG116" s="707">
        <f t="shared" si="278"/>
        <v>6964.3008932835946</v>
      </c>
      <c r="CH116" s="298"/>
      <c r="CI116" s="465">
        <f t="shared" si="279"/>
        <v>129600</v>
      </c>
      <c r="CJ116" s="464">
        <f t="shared" si="360"/>
        <v>230400</v>
      </c>
      <c r="CK116" s="637">
        <f t="shared" si="361"/>
        <v>17622.42885</v>
      </c>
      <c r="CL116" s="637">
        <f t="shared" si="336"/>
        <v>248022.42885</v>
      </c>
      <c r="CM116" s="707">
        <f t="shared" si="280"/>
        <v>8542.4288499999966</v>
      </c>
      <c r="CN116" s="298"/>
      <c r="CO116" s="379"/>
      <c r="CP116" s="539"/>
      <c r="CQ116" s="379"/>
      <c r="CR116" s="26"/>
      <c r="CS116" s="519">
        <f t="shared" si="337"/>
        <v>360000</v>
      </c>
      <c r="CT116" s="520">
        <f t="shared" si="259"/>
        <v>126900</v>
      </c>
      <c r="CU116" s="521">
        <f t="shared" si="281"/>
        <v>233100</v>
      </c>
      <c r="CV116" s="523">
        <f t="shared" si="282"/>
        <v>-6380</v>
      </c>
      <c r="CW116" s="26"/>
      <c r="CX116" s="519">
        <f t="shared" si="338"/>
        <v>360000</v>
      </c>
      <c r="CY116" s="520">
        <f t="shared" si="369"/>
        <v>126000</v>
      </c>
      <c r="CZ116" s="521">
        <f t="shared" si="283"/>
        <v>234000</v>
      </c>
      <c r="DA116" s="522">
        <f t="shared" si="284"/>
        <v>-5480</v>
      </c>
      <c r="DB116" s="521">
        <f t="shared" si="339"/>
        <v>16500</v>
      </c>
      <c r="DC116" s="521">
        <f t="shared" si="285"/>
        <v>250500</v>
      </c>
      <c r="DD116" s="522">
        <f t="shared" si="362"/>
        <v>11020</v>
      </c>
      <c r="DE116" s="533">
        <f t="shared" si="340"/>
        <v>211.20214651909347</v>
      </c>
      <c r="DF116" s="26"/>
      <c r="DG116" s="379"/>
      <c r="DH116" s="480"/>
      <c r="DI116" s="519">
        <f t="shared" si="341"/>
        <v>360000</v>
      </c>
      <c r="DJ116" s="520">
        <f t="shared" si="370"/>
        <v>128700</v>
      </c>
      <c r="DK116" s="529">
        <f t="shared" si="286"/>
        <v>231300</v>
      </c>
      <c r="DL116" s="743">
        <f t="shared" si="287"/>
        <v>-8180</v>
      </c>
      <c r="DM116" s="744">
        <f t="shared" si="288"/>
        <v>-156.77255522016193</v>
      </c>
      <c r="DN116" s="480"/>
      <c r="DO116" s="379"/>
      <c r="DP116" s="484"/>
      <c r="DQ116" s="519">
        <f t="shared" si="342"/>
        <v>360000</v>
      </c>
      <c r="DR116" s="708">
        <f t="shared" si="289"/>
        <v>134450</v>
      </c>
      <c r="DS116" s="529">
        <f t="shared" si="290"/>
        <v>225550</v>
      </c>
      <c r="DT116" s="743">
        <f t="shared" si="291"/>
        <v>-13930</v>
      </c>
      <c r="DU116" s="744">
        <f t="shared" si="292"/>
        <v>-266.97331225144939</v>
      </c>
      <c r="DV116" s="484"/>
      <c r="DW116" s="379"/>
      <c r="DX116" s="486"/>
      <c r="DY116" s="464">
        <f t="shared" si="363"/>
        <v>360000</v>
      </c>
      <c r="DZ116" s="708">
        <f t="shared" si="293"/>
        <v>119477.5</v>
      </c>
      <c r="EA116" s="529">
        <f t="shared" si="364"/>
        <v>240522.5</v>
      </c>
      <c r="EB116" s="530">
        <f t="shared" si="365"/>
        <v>1042.5</v>
      </c>
      <c r="EC116" s="533">
        <f t="shared" si="366"/>
        <v>39.959752766997269</v>
      </c>
      <c r="ED116" s="464">
        <f t="shared" si="343"/>
        <v>0</v>
      </c>
      <c r="EE116" s="524">
        <f t="shared" si="294"/>
        <v>1042.5</v>
      </c>
      <c r="EF116" s="531">
        <f t="shared" si="367"/>
        <v>39.959752766997269</v>
      </c>
      <c r="EG116" s="531">
        <f t="shared" si="368"/>
        <v>19.979876383498635</v>
      </c>
      <c r="EH116" s="486"/>
      <c r="EI116" s="379"/>
      <c r="EJ116" s="686"/>
      <c r="EK116" s="519">
        <f t="shared" si="344"/>
        <v>360000</v>
      </c>
      <c r="EL116" s="708">
        <f t="shared" si="295"/>
        <v>93450</v>
      </c>
      <c r="EM116" s="529">
        <f t="shared" si="296"/>
        <v>266550</v>
      </c>
      <c r="EN116" s="530">
        <f t="shared" si="297"/>
        <v>27070</v>
      </c>
      <c r="EO116" s="531">
        <f t="shared" si="298"/>
        <v>518.8059987542523</v>
      </c>
      <c r="EP116" s="641">
        <f t="shared" si="299"/>
        <v>0</v>
      </c>
      <c r="EQ116" s="530">
        <f t="shared" si="300"/>
        <v>27070</v>
      </c>
      <c r="ER116" s="532">
        <f t="shared" si="301"/>
        <v>518.8059987542523</v>
      </c>
      <c r="ES116" s="686"/>
      <c r="ET116" s="379"/>
      <c r="EU116" s="686"/>
      <c r="EV116" s="519">
        <f t="shared" si="345"/>
        <v>360000</v>
      </c>
      <c r="EW116" s="708">
        <f t="shared" si="302"/>
        <v>120000</v>
      </c>
      <c r="EX116" s="529">
        <f t="shared" si="303"/>
        <v>240000</v>
      </c>
      <c r="EY116" s="530">
        <f t="shared" si="304"/>
        <v>520</v>
      </c>
      <c r="EZ116" s="531">
        <f t="shared" si="305"/>
        <v>9.9659815054381671</v>
      </c>
      <c r="FA116" s="641">
        <f t="shared" si="306"/>
        <v>0</v>
      </c>
      <c r="FB116" s="530">
        <f t="shared" si="307"/>
        <v>520</v>
      </c>
      <c r="FC116" s="532">
        <f t="shared" si="308"/>
        <v>9.9659815054381671</v>
      </c>
      <c r="FD116" s="686"/>
      <c r="FE116" s="379"/>
      <c r="FF116" s="686"/>
      <c r="FG116" s="519">
        <f t="shared" si="346"/>
        <v>360000</v>
      </c>
      <c r="FH116" s="708">
        <f t="shared" si="309"/>
        <v>116700</v>
      </c>
      <c r="FI116" s="529">
        <f t="shared" si="310"/>
        <v>243300</v>
      </c>
      <c r="FJ116" s="530">
        <f t="shared" si="311"/>
        <v>3820</v>
      </c>
      <c r="FK116" s="531">
        <f t="shared" si="312"/>
        <v>73.21163336687269</v>
      </c>
      <c r="FL116" s="641">
        <f t="shared" si="313"/>
        <v>0</v>
      </c>
      <c r="FM116" s="530">
        <f t="shared" si="314"/>
        <v>3820</v>
      </c>
      <c r="FN116" s="532">
        <f t="shared" si="315"/>
        <v>73.21163336687269</v>
      </c>
      <c r="FO116" s="686"/>
      <c r="FP116" s="379"/>
      <c r="FQ116" s="686"/>
      <c r="FR116" s="519">
        <f t="shared" si="347"/>
        <v>360000</v>
      </c>
      <c r="FS116" s="708">
        <f t="shared" si="316"/>
        <v>105900</v>
      </c>
      <c r="FT116" s="529">
        <f t="shared" si="317"/>
        <v>254100</v>
      </c>
      <c r="FU116" s="530">
        <f t="shared" si="318"/>
        <v>14620</v>
      </c>
      <c r="FV116" s="531">
        <f t="shared" si="319"/>
        <v>280.19740309520387</v>
      </c>
      <c r="FW116" s="641">
        <f t="shared" si="320"/>
        <v>0</v>
      </c>
      <c r="FX116" s="530">
        <f t="shared" si="321"/>
        <v>14620</v>
      </c>
      <c r="FY116" s="532">
        <f t="shared" si="322"/>
        <v>280.19740309520387</v>
      </c>
      <c r="FZ116" s="686"/>
      <c r="GA116" s="379"/>
      <c r="GB116" s="379"/>
      <c r="GC116" s="379"/>
      <c r="GD116" s="379"/>
      <c r="GE116" s="379"/>
      <c r="GF116" s="379"/>
      <c r="GG116" s="379"/>
    </row>
    <row r="117" spans="1:189" s="1" customFormat="1" x14ac:dyDescent="0.25">
      <c r="A117" s="379"/>
      <c r="B117" s="379"/>
      <c r="C117" s="379"/>
      <c r="D117" s="379"/>
      <c r="E117" s="379"/>
      <c r="F117" s="379"/>
      <c r="G117" s="379"/>
      <c r="H117" s="379"/>
      <c r="I117" s="539"/>
      <c r="J117" s="379"/>
      <c r="K117" s="379"/>
      <c r="L117" s="379"/>
      <c r="M117" s="379"/>
      <c r="N117" s="379"/>
      <c r="O117" s="379"/>
      <c r="P117" s="379"/>
      <c r="Q117" s="379"/>
      <c r="R117" s="539"/>
      <c r="S117" s="379"/>
      <c r="T117" s="228"/>
      <c r="U117" s="450">
        <f t="shared" si="348"/>
        <v>365000</v>
      </c>
      <c r="V117" s="712">
        <f t="shared" si="349"/>
        <v>6964.3008932835946</v>
      </c>
      <c r="W117" s="752">
        <f t="shared" si="350"/>
        <v>-6680</v>
      </c>
      <c r="X117" s="697">
        <f t="shared" si="351"/>
        <v>11220</v>
      </c>
      <c r="Y117" s="745">
        <f t="shared" si="352"/>
        <v>-8630</v>
      </c>
      <c r="Z117" s="642">
        <f t="shared" si="353"/>
        <v>-14230</v>
      </c>
      <c r="AA117" s="439">
        <f t="shared" si="354"/>
        <v>1042.5</v>
      </c>
      <c r="AB117" s="713">
        <f t="shared" si="355"/>
        <v>1042.5</v>
      </c>
      <c r="AC117" s="630">
        <f t="shared" si="261"/>
        <v>14920</v>
      </c>
      <c r="AD117" s="459">
        <f t="shared" si="262"/>
        <v>14920</v>
      </c>
      <c r="AE117" s="228"/>
      <c r="AF117" s="379"/>
      <c r="AG117" s="228"/>
      <c r="AH117" s="715">
        <f t="shared" si="263"/>
        <v>2.8715214172612025</v>
      </c>
      <c r="AI117" s="749">
        <f t="shared" si="323"/>
        <v>-2.754298437306725</v>
      </c>
      <c r="AJ117" s="716">
        <f t="shared" si="264"/>
        <v>4.6262318063744692</v>
      </c>
      <c r="AK117" s="746">
        <f t="shared" si="324"/>
        <v>-3.558322681730095</v>
      </c>
      <c r="AL117" s="643">
        <f t="shared" si="325"/>
        <v>-5.8673153836638763</v>
      </c>
      <c r="AM117" s="457">
        <f t="shared" si="326"/>
        <v>0.42984373067249415</v>
      </c>
      <c r="AN117" s="717">
        <f t="shared" si="265"/>
        <v>0.42984373067249415</v>
      </c>
      <c r="AO117" s="633">
        <f t="shared" si="266"/>
        <v>6.1518162701521462</v>
      </c>
      <c r="AP117" s="634">
        <f t="shared" si="267"/>
        <v>6.1518162701521462</v>
      </c>
      <c r="AQ117" s="228"/>
      <c r="AR117" s="379"/>
      <c r="AS117" s="228"/>
      <c r="AT117" s="450">
        <f t="shared" si="327"/>
        <v>365000</v>
      </c>
      <c r="AU117" s="718">
        <f t="shared" si="268"/>
        <v>133.47325750148232</v>
      </c>
      <c r="AV117" s="750">
        <f t="shared" si="328"/>
        <v>-128.02453164678261</v>
      </c>
      <c r="AW117" s="720">
        <f t="shared" si="329"/>
        <v>215.0352163288774</v>
      </c>
      <c r="AX117" s="747">
        <f t="shared" si="330"/>
        <v>-165.39696229217574</v>
      </c>
      <c r="AY117" s="643">
        <f t="shared" si="331"/>
        <v>-272.72291696612524</v>
      </c>
      <c r="AZ117" s="457">
        <f t="shared" si="332"/>
        <v>19.979876383498635</v>
      </c>
      <c r="BA117" s="717">
        <f t="shared" si="333"/>
        <v>19.979876383498635</v>
      </c>
      <c r="BB117" s="458">
        <f t="shared" si="269"/>
        <v>285.94700780987972</v>
      </c>
      <c r="BC117" s="459">
        <f t="shared" si="269"/>
        <v>285.94700780987972</v>
      </c>
      <c r="BD117" s="228"/>
      <c r="BE117" s="379"/>
      <c r="BF117" s="539"/>
      <c r="BG117" s="379"/>
      <c r="BH117" s="379"/>
      <c r="BI117" s="460"/>
      <c r="BJ117" s="464">
        <f t="shared" si="356"/>
        <v>365000</v>
      </c>
      <c r="BK117" s="465">
        <f t="shared" si="270"/>
        <v>122470</v>
      </c>
      <c r="BL117" s="637">
        <f t="shared" si="271"/>
        <v>242530</v>
      </c>
      <c r="BM117" s="219"/>
      <c r="BN117" s="219"/>
      <c r="BO117" s="464">
        <f t="shared" si="334"/>
        <v>365000</v>
      </c>
      <c r="BP117" s="465">
        <f t="shared" si="272"/>
        <v>131100</v>
      </c>
      <c r="BQ117" s="637">
        <f t="shared" si="335"/>
        <v>233900</v>
      </c>
      <c r="BR117" s="707">
        <f t="shared" si="273"/>
        <v>-8630</v>
      </c>
      <c r="BS117" s="298"/>
      <c r="BT117" s="379"/>
      <c r="BU117" s="298"/>
      <c r="BV117" s="464">
        <f t="shared" si="357"/>
        <v>365000</v>
      </c>
      <c r="BW117" s="464">
        <f t="shared" si="358"/>
        <v>17622.42885</v>
      </c>
      <c r="BX117" s="637">
        <f t="shared" si="274"/>
        <v>260152.42885</v>
      </c>
      <c r="BY117" s="707">
        <f t="shared" si="275"/>
        <v>17622.428849999997</v>
      </c>
      <c r="BZ117" s="298"/>
      <c r="CA117" s="379"/>
      <c r="CB117" s="219"/>
      <c r="CC117" s="464">
        <f t="shared" si="260"/>
        <v>26302.132611940302</v>
      </c>
      <c r="CD117" s="464">
        <f t="shared" si="276"/>
        <v>391302.13261194032</v>
      </c>
      <c r="CE117" s="465">
        <f t="shared" si="277"/>
        <v>141807.83171865673</v>
      </c>
      <c r="CF117" s="637">
        <f t="shared" si="359"/>
        <v>249494.30089328359</v>
      </c>
      <c r="CG117" s="707">
        <f t="shared" si="278"/>
        <v>6964.3008932835946</v>
      </c>
      <c r="CH117" s="298"/>
      <c r="CI117" s="465">
        <f t="shared" si="279"/>
        <v>131550</v>
      </c>
      <c r="CJ117" s="464">
        <f t="shared" si="360"/>
        <v>233450</v>
      </c>
      <c r="CK117" s="637">
        <f t="shared" si="361"/>
        <v>17622.42885</v>
      </c>
      <c r="CL117" s="637">
        <f t="shared" si="336"/>
        <v>251072.42885</v>
      </c>
      <c r="CM117" s="707">
        <f t="shared" si="280"/>
        <v>8542.4288499999966</v>
      </c>
      <c r="CN117" s="298"/>
      <c r="CO117" s="379"/>
      <c r="CP117" s="539"/>
      <c r="CQ117" s="379"/>
      <c r="CR117" s="26"/>
      <c r="CS117" s="519">
        <f t="shared" si="337"/>
        <v>365000</v>
      </c>
      <c r="CT117" s="520">
        <f t="shared" si="259"/>
        <v>129150</v>
      </c>
      <c r="CU117" s="521">
        <f t="shared" si="281"/>
        <v>235850</v>
      </c>
      <c r="CV117" s="523">
        <f t="shared" si="282"/>
        <v>-6680</v>
      </c>
      <c r="CW117" s="26"/>
      <c r="CX117" s="519">
        <f t="shared" si="338"/>
        <v>365000</v>
      </c>
      <c r="CY117" s="520">
        <f t="shared" si="369"/>
        <v>127750</v>
      </c>
      <c r="CZ117" s="521">
        <f t="shared" si="283"/>
        <v>237250</v>
      </c>
      <c r="DA117" s="522">
        <f t="shared" si="284"/>
        <v>-5280</v>
      </c>
      <c r="DB117" s="521">
        <f t="shared" si="339"/>
        <v>16500</v>
      </c>
      <c r="DC117" s="521">
        <f t="shared" si="285"/>
        <v>253750</v>
      </c>
      <c r="DD117" s="522">
        <f t="shared" si="362"/>
        <v>11220</v>
      </c>
      <c r="DE117" s="533">
        <f t="shared" si="340"/>
        <v>215.0352163288774</v>
      </c>
      <c r="DF117" s="26"/>
      <c r="DG117" s="379"/>
      <c r="DH117" s="480"/>
      <c r="DI117" s="519">
        <f t="shared" si="341"/>
        <v>365000</v>
      </c>
      <c r="DJ117" s="520">
        <f t="shared" si="370"/>
        <v>131100</v>
      </c>
      <c r="DK117" s="529">
        <f t="shared" si="286"/>
        <v>233900</v>
      </c>
      <c r="DL117" s="743">
        <f t="shared" si="287"/>
        <v>-8630</v>
      </c>
      <c r="DM117" s="744">
        <f t="shared" si="288"/>
        <v>-165.39696229217574</v>
      </c>
      <c r="DN117" s="480"/>
      <c r="DO117" s="379"/>
      <c r="DP117" s="484"/>
      <c r="DQ117" s="519">
        <f t="shared" si="342"/>
        <v>365000</v>
      </c>
      <c r="DR117" s="708">
        <f t="shared" si="289"/>
        <v>136700</v>
      </c>
      <c r="DS117" s="529">
        <f t="shared" si="290"/>
        <v>228300</v>
      </c>
      <c r="DT117" s="743">
        <f t="shared" si="291"/>
        <v>-14230</v>
      </c>
      <c r="DU117" s="744">
        <f t="shared" si="292"/>
        <v>-272.72291696612524</v>
      </c>
      <c r="DV117" s="484"/>
      <c r="DW117" s="379"/>
      <c r="DX117" s="486"/>
      <c r="DY117" s="464">
        <f t="shared" si="363"/>
        <v>365000</v>
      </c>
      <c r="DZ117" s="708">
        <f t="shared" si="293"/>
        <v>121427.5</v>
      </c>
      <c r="EA117" s="529">
        <f t="shared" si="364"/>
        <v>243572.5</v>
      </c>
      <c r="EB117" s="530">
        <f t="shared" si="365"/>
        <v>1042.5</v>
      </c>
      <c r="EC117" s="533">
        <f t="shared" si="366"/>
        <v>39.959752766997269</v>
      </c>
      <c r="ED117" s="464">
        <f t="shared" si="343"/>
        <v>0</v>
      </c>
      <c r="EE117" s="524">
        <f t="shared" si="294"/>
        <v>1042.5</v>
      </c>
      <c r="EF117" s="531">
        <f t="shared" si="367"/>
        <v>39.959752766997269</v>
      </c>
      <c r="EG117" s="531">
        <f t="shared" si="368"/>
        <v>19.979876383498635</v>
      </c>
      <c r="EH117" s="486"/>
      <c r="EI117" s="379"/>
      <c r="EJ117" s="686"/>
      <c r="EK117" s="519">
        <f t="shared" si="344"/>
        <v>365000</v>
      </c>
      <c r="EL117" s="708">
        <f t="shared" si="295"/>
        <v>94850</v>
      </c>
      <c r="EM117" s="529">
        <f t="shared" si="296"/>
        <v>270150</v>
      </c>
      <c r="EN117" s="530">
        <f t="shared" si="297"/>
        <v>27620</v>
      </c>
      <c r="EO117" s="531">
        <f t="shared" si="298"/>
        <v>529.34694073115804</v>
      </c>
      <c r="EP117" s="641">
        <f t="shared" si="299"/>
        <v>0</v>
      </c>
      <c r="EQ117" s="530">
        <f t="shared" si="300"/>
        <v>27620</v>
      </c>
      <c r="ER117" s="532">
        <f t="shared" si="301"/>
        <v>529.34694073115804</v>
      </c>
      <c r="ES117" s="686"/>
      <c r="ET117" s="379"/>
      <c r="EU117" s="686"/>
      <c r="EV117" s="519">
        <f t="shared" si="345"/>
        <v>365000</v>
      </c>
      <c r="EW117" s="708">
        <f t="shared" si="302"/>
        <v>121950</v>
      </c>
      <c r="EX117" s="529">
        <f t="shared" si="303"/>
        <v>243050</v>
      </c>
      <c r="EY117" s="530">
        <f t="shared" si="304"/>
        <v>520</v>
      </c>
      <c r="EZ117" s="531">
        <f t="shared" si="305"/>
        <v>9.9659815054381671</v>
      </c>
      <c r="FA117" s="641">
        <f t="shared" si="306"/>
        <v>0</v>
      </c>
      <c r="FB117" s="530">
        <f t="shared" si="307"/>
        <v>520</v>
      </c>
      <c r="FC117" s="532">
        <f t="shared" si="308"/>
        <v>9.9659815054381671</v>
      </c>
      <c r="FD117" s="686"/>
      <c r="FE117" s="379"/>
      <c r="FF117" s="686"/>
      <c r="FG117" s="519">
        <f t="shared" si="346"/>
        <v>365000</v>
      </c>
      <c r="FH117" s="708">
        <f t="shared" si="309"/>
        <v>118650</v>
      </c>
      <c r="FI117" s="529">
        <f t="shared" si="310"/>
        <v>246350</v>
      </c>
      <c r="FJ117" s="530">
        <f t="shared" si="311"/>
        <v>3820</v>
      </c>
      <c r="FK117" s="531">
        <f t="shared" si="312"/>
        <v>73.21163336687269</v>
      </c>
      <c r="FL117" s="641">
        <f t="shared" si="313"/>
        <v>0</v>
      </c>
      <c r="FM117" s="530">
        <f t="shared" si="314"/>
        <v>3820</v>
      </c>
      <c r="FN117" s="532">
        <f t="shared" si="315"/>
        <v>73.21163336687269</v>
      </c>
      <c r="FO117" s="686"/>
      <c r="FP117" s="379"/>
      <c r="FQ117" s="686"/>
      <c r="FR117" s="519">
        <f t="shared" si="347"/>
        <v>365000</v>
      </c>
      <c r="FS117" s="708">
        <f t="shared" si="316"/>
        <v>107550</v>
      </c>
      <c r="FT117" s="529">
        <f t="shared" si="317"/>
        <v>257450</v>
      </c>
      <c r="FU117" s="530">
        <f t="shared" si="318"/>
        <v>14920</v>
      </c>
      <c r="FV117" s="531">
        <f t="shared" si="319"/>
        <v>285.94700780987972</v>
      </c>
      <c r="FW117" s="641">
        <f t="shared" si="320"/>
        <v>0</v>
      </c>
      <c r="FX117" s="530">
        <f t="shared" si="321"/>
        <v>14920</v>
      </c>
      <c r="FY117" s="532">
        <f t="shared" si="322"/>
        <v>285.94700780987972</v>
      </c>
      <c r="FZ117" s="686"/>
      <c r="GA117" s="379"/>
      <c r="GB117" s="379"/>
      <c r="GC117" s="379"/>
      <c r="GD117" s="379"/>
      <c r="GE117" s="379"/>
      <c r="GF117" s="379"/>
      <c r="GG117" s="379"/>
    </row>
    <row r="118" spans="1:189" s="1" customFormat="1" x14ac:dyDescent="0.25">
      <c r="A118" s="379"/>
      <c r="B118" s="379"/>
      <c r="C118" s="379"/>
      <c r="D118" s="379"/>
      <c r="E118" s="379"/>
      <c r="F118" s="379"/>
      <c r="G118" s="379"/>
      <c r="H118" s="379"/>
      <c r="I118" s="539"/>
      <c r="J118" s="379"/>
      <c r="K118" s="379"/>
      <c r="L118" s="379"/>
      <c r="M118" s="379"/>
      <c r="N118" s="379"/>
      <c r="O118" s="379"/>
      <c r="P118" s="379"/>
      <c r="Q118" s="379"/>
      <c r="R118" s="539"/>
      <c r="S118" s="379"/>
      <c r="T118" s="228"/>
      <c r="U118" s="450">
        <f t="shared" si="348"/>
        <v>370000</v>
      </c>
      <c r="V118" s="712">
        <f t="shared" si="349"/>
        <v>6964.3008932835946</v>
      </c>
      <c r="W118" s="752">
        <f t="shared" si="350"/>
        <v>-6980</v>
      </c>
      <c r="X118" s="697">
        <f t="shared" si="351"/>
        <v>11420</v>
      </c>
      <c r="Y118" s="745">
        <f t="shared" si="352"/>
        <v>-9080</v>
      </c>
      <c r="Z118" s="642">
        <f t="shared" si="353"/>
        <v>-14530</v>
      </c>
      <c r="AA118" s="439">
        <f t="shared" si="354"/>
        <v>1042.5</v>
      </c>
      <c r="AB118" s="713">
        <f t="shared" si="355"/>
        <v>1042.5</v>
      </c>
      <c r="AC118" s="630">
        <f t="shared" si="261"/>
        <v>15220</v>
      </c>
      <c r="AD118" s="459">
        <f t="shared" si="262"/>
        <v>15220</v>
      </c>
      <c r="AE118" s="228"/>
      <c r="AF118" s="379"/>
      <c r="AG118" s="228"/>
      <c r="AH118" s="715">
        <f t="shared" si="263"/>
        <v>2.8358583326344142</v>
      </c>
      <c r="AI118" s="749">
        <f t="shared" si="323"/>
        <v>-2.842250997638244</v>
      </c>
      <c r="AJ118" s="716">
        <f t="shared" si="264"/>
        <v>4.6502158156201645</v>
      </c>
      <c r="AK118" s="746">
        <f t="shared" si="324"/>
        <v>-3.6973694926296932</v>
      </c>
      <c r="AL118" s="643">
        <f t="shared" si="325"/>
        <v>-5.9166055867741676</v>
      </c>
      <c r="AM118" s="457">
        <f t="shared" si="326"/>
        <v>0.42450525287075497</v>
      </c>
      <c r="AN118" s="717">
        <f t="shared" si="265"/>
        <v>0.42450525287075497</v>
      </c>
      <c r="AO118" s="633">
        <f t="shared" si="266"/>
        <v>6.1975730922713579</v>
      </c>
      <c r="AP118" s="634">
        <f t="shared" si="267"/>
        <v>6.1975730922713579</v>
      </c>
      <c r="AQ118" s="228"/>
      <c r="AR118" s="379"/>
      <c r="AS118" s="228"/>
      <c r="AT118" s="450">
        <f t="shared" si="327"/>
        <v>370000</v>
      </c>
      <c r="AU118" s="718">
        <f t="shared" si="268"/>
        <v>133.47325750148232</v>
      </c>
      <c r="AV118" s="750">
        <f t="shared" si="328"/>
        <v>-133.77413636145849</v>
      </c>
      <c r="AW118" s="720">
        <f t="shared" si="329"/>
        <v>218.86828613866129</v>
      </c>
      <c r="AX118" s="747">
        <f t="shared" si="330"/>
        <v>-174.02136936418955</v>
      </c>
      <c r="AY118" s="643">
        <f t="shared" si="331"/>
        <v>-278.47252168080109</v>
      </c>
      <c r="AZ118" s="457">
        <f t="shared" si="332"/>
        <v>19.979876383498635</v>
      </c>
      <c r="BA118" s="717">
        <f t="shared" si="333"/>
        <v>19.979876383498635</v>
      </c>
      <c r="BB118" s="458">
        <f t="shared" si="269"/>
        <v>291.69661252455558</v>
      </c>
      <c r="BC118" s="459">
        <f t="shared" si="269"/>
        <v>291.69661252455558</v>
      </c>
      <c r="BD118" s="228"/>
      <c r="BE118" s="379"/>
      <c r="BF118" s="539"/>
      <c r="BG118" s="379"/>
      <c r="BH118" s="379"/>
      <c r="BI118" s="460"/>
      <c r="BJ118" s="464">
        <f t="shared" si="356"/>
        <v>370000</v>
      </c>
      <c r="BK118" s="465">
        <f t="shared" si="270"/>
        <v>124420</v>
      </c>
      <c r="BL118" s="637">
        <f t="shared" si="271"/>
        <v>245580</v>
      </c>
      <c r="BM118" s="219"/>
      <c r="BN118" s="219"/>
      <c r="BO118" s="464">
        <f t="shared" si="334"/>
        <v>370000</v>
      </c>
      <c r="BP118" s="465">
        <f t="shared" si="272"/>
        <v>133500</v>
      </c>
      <c r="BQ118" s="637">
        <f t="shared" si="335"/>
        <v>236500</v>
      </c>
      <c r="BR118" s="707">
        <f t="shared" si="273"/>
        <v>-9080</v>
      </c>
      <c r="BS118" s="298"/>
      <c r="BT118" s="379"/>
      <c r="BU118" s="298"/>
      <c r="BV118" s="464">
        <f t="shared" si="357"/>
        <v>370000</v>
      </c>
      <c r="BW118" s="464">
        <f t="shared" si="358"/>
        <v>17622.42885</v>
      </c>
      <c r="BX118" s="637">
        <f t="shared" si="274"/>
        <v>263202.42885000003</v>
      </c>
      <c r="BY118" s="707">
        <f t="shared" si="275"/>
        <v>17622.428850000026</v>
      </c>
      <c r="BZ118" s="298"/>
      <c r="CA118" s="379"/>
      <c r="CB118" s="219"/>
      <c r="CC118" s="464">
        <f t="shared" si="260"/>
        <v>26302.132611940302</v>
      </c>
      <c r="CD118" s="464">
        <f t="shared" si="276"/>
        <v>396302.13261194032</v>
      </c>
      <c r="CE118" s="465">
        <f t="shared" si="277"/>
        <v>143757.83171865673</v>
      </c>
      <c r="CF118" s="637">
        <f t="shared" si="359"/>
        <v>252544.30089328359</v>
      </c>
      <c r="CG118" s="707">
        <f t="shared" si="278"/>
        <v>6964.3008932835946</v>
      </c>
      <c r="CH118" s="298"/>
      <c r="CI118" s="465">
        <f t="shared" si="279"/>
        <v>133500</v>
      </c>
      <c r="CJ118" s="464">
        <f t="shared" si="360"/>
        <v>236500</v>
      </c>
      <c r="CK118" s="637">
        <f t="shared" si="361"/>
        <v>17622.42885</v>
      </c>
      <c r="CL118" s="637">
        <f t="shared" si="336"/>
        <v>254122.42885</v>
      </c>
      <c r="CM118" s="707">
        <f t="shared" si="280"/>
        <v>8542.4288499999966</v>
      </c>
      <c r="CN118" s="298"/>
      <c r="CO118" s="379"/>
      <c r="CP118" s="539"/>
      <c r="CQ118" s="379"/>
      <c r="CR118" s="26"/>
      <c r="CS118" s="519">
        <f t="shared" si="337"/>
        <v>370000</v>
      </c>
      <c r="CT118" s="520">
        <f t="shared" si="259"/>
        <v>131400</v>
      </c>
      <c r="CU118" s="521">
        <f t="shared" si="281"/>
        <v>238600</v>
      </c>
      <c r="CV118" s="523">
        <f t="shared" si="282"/>
        <v>-6980</v>
      </c>
      <c r="CW118" s="26"/>
      <c r="CX118" s="519">
        <f t="shared" si="338"/>
        <v>370000</v>
      </c>
      <c r="CY118" s="520">
        <f t="shared" si="369"/>
        <v>129500</v>
      </c>
      <c r="CZ118" s="521">
        <f t="shared" si="283"/>
        <v>240500</v>
      </c>
      <c r="DA118" s="522">
        <f t="shared" si="284"/>
        <v>-5080</v>
      </c>
      <c r="DB118" s="521">
        <f t="shared" si="339"/>
        <v>16500</v>
      </c>
      <c r="DC118" s="521">
        <f t="shared" si="285"/>
        <v>257000</v>
      </c>
      <c r="DD118" s="522">
        <f t="shared" si="362"/>
        <v>11420</v>
      </c>
      <c r="DE118" s="533">
        <f t="shared" si="340"/>
        <v>218.86828613866129</v>
      </c>
      <c r="DF118" s="26"/>
      <c r="DG118" s="379"/>
      <c r="DH118" s="480"/>
      <c r="DI118" s="519">
        <f t="shared" si="341"/>
        <v>370000</v>
      </c>
      <c r="DJ118" s="520">
        <f t="shared" si="370"/>
        <v>133500</v>
      </c>
      <c r="DK118" s="529">
        <f t="shared" si="286"/>
        <v>236500</v>
      </c>
      <c r="DL118" s="743">
        <f t="shared" si="287"/>
        <v>-9080</v>
      </c>
      <c r="DM118" s="744">
        <f t="shared" si="288"/>
        <v>-174.02136936418955</v>
      </c>
      <c r="DN118" s="480"/>
      <c r="DO118" s="379"/>
      <c r="DP118" s="484"/>
      <c r="DQ118" s="519">
        <f t="shared" si="342"/>
        <v>370000</v>
      </c>
      <c r="DR118" s="708">
        <f t="shared" si="289"/>
        <v>138950</v>
      </c>
      <c r="DS118" s="529">
        <f t="shared" si="290"/>
        <v>231050</v>
      </c>
      <c r="DT118" s="743">
        <f t="shared" si="291"/>
        <v>-14530</v>
      </c>
      <c r="DU118" s="744">
        <f t="shared" si="292"/>
        <v>-278.47252168080109</v>
      </c>
      <c r="DV118" s="484"/>
      <c r="DW118" s="379"/>
      <c r="DX118" s="486"/>
      <c r="DY118" s="464">
        <f t="shared" si="363"/>
        <v>370000</v>
      </c>
      <c r="DZ118" s="708">
        <f t="shared" si="293"/>
        <v>123377.5</v>
      </c>
      <c r="EA118" s="529">
        <f t="shared" si="364"/>
        <v>246622.5</v>
      </c>
      <c r="EB118" s="530">
        <f t="shared" si="365"/>
        <v>1042.5</v>
      </c>
      <c r="EC118" s="533">
        <f t="shared" si="366"/>
        <v>39.959752766997269</v>
      </c>
      <c r="ED118" s="464">
        <f t="shared" si="343"/>
        <v>0</v>
      </c>
      <c r="EE118" s="524">
        <f t="shared" si="294"/>
        <v>1042.5</v>
      </c>
      <c r="EF118" s="531">
        <f t="shared" si="367"/>
        <v>39.959752766997269</v>
      </c>
      <c r="EG118" s="531">
        <f t="shared" si="368"/>
        <v>19.979876383498635</v>
      </c>
      <c r="EH118" s="486"/>
      <c r="EI118" s="379"/>
      <c r="EJ118" s="686"/>
      <c r="EK118" s="519">
        <f t="shared" si="344"/>
        <v>370000</v>
      </c>
      <c r="EL118" s="708">
        <f t="shared" si="295"/>
        <v>96250</v>
      </c>
      <c r="EM118" s="529">
        <f t="shared" si="296"/>
        <v>273750</v>
      </c>
      <c r="EN118" s="530">
        <f t="shared" si="297"/>
        <v>28170</v>
      </c>
      <c r="EO118" s="531">
        <f t="shared" si="298"/>
        <v>539.88788270806378</v>
      </c>
      <c r="EP118" s="641">
        <f t="shared" si="299"/>
        <v>0</v>
      </c>
      <c r="EQ118" s="530">
        <f t="shared" si="300"/>
        <v>28170</v>
      </c>
      <c r="ER118" s="532">
        <f t="shared" si="301"/>
        <v>539.88788270806378</v>
      </c>
      <c r="ES118" s="686"/>
      <c r="ET118" s="379"/>
      <c r="EU118" s="686"/>
      <c r="EV118" s="519">
        <f t="shared" si="345"/>
        <v>370000</v>
      </c>
      <c r="EW118" s="708">
        <f t="shared" si="302"/>
        <v>123900</v>
      </c>
      <c r="EX118" s="529">
        <f t="shared" si="303"/>
        <v>246100</v>
      </c>
      <c r="EY118" s="530">
        <f t="shared" si="304"/>
        <v>520</v>
      </c>
      <c r="EZ118" s="531">
        <f t="shared" si="305"/>
        <v>9.9659815054381671</v>
      </c>
      <c r="FA118" s="641">
        <f t="shared" si="306"/>
        <v>0</v>
      </c>
      <c r="FB118" s="530">
        <f t="shared" si="307"/>
        <v>520</v>
      </c>
      <c r="FC118" s="532">
        <f t="shared" si="308"/>
        <v>9.9659815054381671</v>
      </c>
      <c r="FD118" s="686"/>
      <c r="FE118" s="379"/>
      <c r="FF118" s="686"/>
      <c r="FG118" s="519">
        <f t="shared" si="346"/>
        <v>370000</v>
      </c>
      <c r="FH118" s="708">
        <f t="shared" si="309"/>
        <v>120600</v>
      </c>
      <c r="FI118" s="529">
        <f t="shared" si="310"/>
        <v>249400</v>
      </c>
      <c r="FJ118" s="530">
        <f t="shared" si="311"/>
        <v>3820</v>
      </c>
      <c r="FK118" s="531">
        <f t="shared" si="312"/>
        <v>73.21163336687269</v>
      </c>
      <c r="FL118" s="641">
        <f t="shared" si="313"/>
        <v>0</v>
      </c>
      <c r="FM118" s="530">
        <f t="shared" si="314"/>
        <v>3820</v>
      </c>
      <c r="FN118" s="532">
        <f t="shared" si="315"/>
        <v>73.21163336687269</v>
      </c>
      <c r="FO118" s="686"/>
      <c r="FP118" s="379"/>
      <c r="FQ118" s="686"/>
      <c r="FR118" s="519">
        <f t="shared" si="347"/>
        <v>370000</v>
      </c>
      <c r="FS118" s="708">
        <f t="shared" si="316"/>
        <v>109200</v>
      </c>
      <c r="FT118" s="529">
        <f t="shared" si="317"/>
        <v>260800</v>
      </c>
      <c r="FU118" s="530">
        <f t="shared" si="318"/>
        <v>15220</v>
      </c>
      <c r="FV118" s="531">
        <f t="shared" si="319"/>
        <v>291.69661252455558</v>
      </c>
      <c r="FW118" s="641">
        <f t="shared" si="320"/>
        <v>0</v>
      </c>
      <c r="FX118" s="530">
        <f t="shared" si="321"/>
        <v>15220</v>
      </c>
      <c r="FY118" s="532">
        <f t="shared" si="322"/>
        <v>291.69661252455558</v>
      </c>
      <c r="FZ118" s="686"/>
      <c r="GA118" s="379"/>
      <c r="GB118" s="379"/>
      <c r="GC118" s="379"/>
      <c r="GD118" s="379"/>
      <c r="GE118" s="379"/>
      <c r="GF118" s="379"/>
      <c r="GG118" s="379"/>
    </row>
    <row r="119" spans="1:189" s="1" customFormat="1" x14ac:dyDescent="0.25">
      <c r="A119" s="379"/>
      <c r="B119" s="379"/>
      <c r="C119" s="379"/>
      <c r="D119" s="379"/>
      <c r="E119" s="379"/>
      <c r="F119" s="379"/>
      <c r="G119" s="379"/>
      <c r="H119" s="379"/>
      <c r="I119" s="539"/>
      <c r="J119" s="379"/>
      <c r="K119" s="379"/>
      <c r="L119" s="379"/>
      <c r="M119" s="379"/>
      <c r="N119" s="379"/>
      <c r="O119" s="379"/>
      <c r="P119" s="379"/>
      <c r="Q119" s="379"/>
      <c r="R119" s="539"/>
      <c r="S119" s="379"/>
      <c r="T119" s="228"/>
      <c r="U119" s="450">
        <f t="shared" si="348"/>
        <v>375000</v>
      </c>
      <c r="V119" s="712">
        <f t="shared" si="349"/>
        <v>6964.3008932835946</v>
      </c>
      <c r="W119" s="752">
        <f t="shared" si="350"/>
        <v>-7280</v>
      </c>
      <c r="X119" s="697">
        <f t="shared" si="351"/>
        <v>11620</v>
      </c>
      <c r="Y119" s="745">
        <f t="shared" si="352"/>
        <v>-9530</v>
      </c>
      <c r="Z119" s="642">
        <f t="shared" si="353"/>
        <v>-14830</v>
      </c>
      <c r="AA119" s="439">
        <f t="shared" si="354"/>
        <v>1042.5</v>
      </c>
      <c r="AB119" s="713">
        <f t="shared" si="355"/>
        <v>1042.5</v>
      </c>
      <c r="AC119" s="630">
        <f t="shared" si="261"/>
        <v>15520</v>
      </c>
      <c r="AD119" s="459">
        <f t="shared" si="262"/>
        <v>15520</v>
      </c>
      <c r="AE119" s="228"/>
      <c r="AF119" s="379"/>
      <c r="AG119" s="228"/>
      <c r="AH119" s="715">
        <f t="shared" si="263"/>
        <v>2.801070222130714</v>
      </c>
      <c r="AI119" s="749">
        <f t="shared" si="323"/>
        <v>-2.9280456903833003</v>
      </c>
      <c r="AJ119" s="716">
        <f t="shared" si="264"/>
        <v>4.6736113904194987</v>
      </c>
      <c r="AK119" s="746">
        <f t="shared" si="324"/>
        <v>-3.8330048666693481</v>
      </c>
      <c r="AL119" s="643">
        <f t="shared" si="325"/>
        <v>-5.9646864819209267</v>
      </c>
      <c r="AM119" s="457">
        <f t="shared" si="326"/>
        <v>0.41929775167920202</v>
      </c>
      <c r="AN119" s="717">
        <f t="shared" si="265"/>
        <v>0.41929775167920202</v>
      </c>
      <c r="AO119" s="633">
        <f t="shared" si="266"/>
        <v>6.2422072959819817</v>
      </c>
      <c r="AP119" s="634">
        <f t="shared" si="267"/>
        <v>6.2422072959819817</v>
      </c>
      <c r="AQ119" s="228"/>
      <c r="AR119" s="379"/>
      <c r="AS119" s="228"/>
      <c r="AT119" s="450">
        <f t="shared" si="327"/>
        <v>375000</v>
      </c>
      <c r="AU119" s="718">
        <f t="shared" si="268"/>
        <v>133.47325750148232</v>
      </c>
      <c r="AV119" s="750">
        <f t="shared" si="328"/>
        <v>-139.52374107613434</v>
      </c>
      <c r="AW119" s="720">
        <f t="shared" si="329"/>
        <v>222.70135594844521</v>
      </c>
      <c r="AX119" s="747">
        <f t="shared" si="330"/>
        <v>-182.64577643620333</v>
      </c>
      <c r="AY119" s="643">
        <f t="shared" si="331"/>
        <v>-284.22212639547695</v>
      </c>
      <c r="AZ119" s="457">
        <f t="shared" si="332"/>
        <v>19.979876383498635</v>
      </c>
      <c r="BA119" s="717">
        <f t="shared" si="333"/>
        <v>19.979876383498635</v>
      </c>
      <c r="BB119" s="458">
        <f t="shared" si="269"/>
        <v>297.44621723923149</v>
      </c>
      <c r="BC119" s="459">
        <f t="shared" si="269"/>
        <v>297.44621723923149</v>
      </c>
      <c r="BD119" s="228"/>
      <c r="BE119" s="379"/>
      <c r="BF119" s="539"/>
      <c r="BG119" s="379"/>
      <c r="BH119" s="379"/>
      <c r="BI119" s="460"/>
      <c r="BJ119" s="464">
        <f t="shared" si="356"/>
        <v>375000</v>
      </c>
      <c r="BK119" s="465">
        <f t="shared" si="270"/>
        <v>126370</v>
      </c>
      <c r="BL119" s="637">
        <f t="shared" si="271"/>
        <v>248630</v>
      </c>
      <c r="BM119" s="219"/>
      <c r="BN119" s="219"/>
      <c r="BO119" s="464">
        <f t="shared" si="334"/>
        <v>375000</v>
      </c>
      <c r="BP119" s="465">
        <f t="shared" si="272"/>
        <v>135900</v>
      </c>
      <c r="BQ119" s="637">
        <f t="shared" si="335"/>
        <v>239100</v>
      </c>
      <c r="BR119" s="707">
        <f t="shared" si="273"/>
        <v>-9530</v>
      </c>
      <c r="BS119" s="298"/>
      <c r="BT119" s="379"/>
      <c r="BU119" s="298"/>
      <c r="BV119" s="464">
        <f t="shared" si="357"/>
        <v>375000</v>
      </c>
      <c r="BW119" s="464">
        <f t="shared" si="358"/>
        <v>17622.42885</v>
      </c>
      <c r="BX119" s="637">
        <f t="shared" si="274"/>
        <v>266252.42885000003</v>
      </c>
      <c r="BY119" s="707">
        <f t="shared" si="275"/>
        <v>17622.428850000026</v>
      </c>
      <c r="BZ119" s="298"/>
      <c r="CA119" s="379"/>
      <c r="CB119" s="219"/>
      <c r="CC119" s="464">
        <f t="shared" si="260"/>
        <v>26302.132611940302</v>
      </c>
      <c r="CD119" s="464">
        <f t="shared" si="276"/>
        <v>401302.13261194032</v>
      </c>
      <c r="CE119" s="465">
        <f t="shared" si="277"/>
        <v>145707.83171865673</v>
      </c>
      <c r="CF119" s="637">
        <f t="shared" si="359"/>
        <v>255594.30089328359</v>
      </c>
      <c r="CG119" s="707">
        <f t="shared" si="278"/>
        <v>6964.3008932835946</v>
      </c>
      <c r="CH119" s="298"/>
      <c r="CI119" s="465">
        <f t="shared" si="279"/>
        <v>135450</v>
      </c>
      <c r="CJ119" s="464">
        <f t="shared" si="360"/>
        <v>239550</v>
      </c>
      <c r="CK119" s="637">
        <f t="shared" si="361"/>
        <v>17622.42885</v>
      </c>
      <c r="CL119" s="637">
        <f t="shared" si="336"/>
        <v>257172.42885</v>
      </c>
      <c r="CM119" s="707">
        <f t="shared" si="280"/>
        <v>8542.4288499999966</v>
      </c>
      <c r="CN119" s="298"/>
      <c r="CO119" s="379"/>
      <c r="CP119" s="539"/>
      <c r="CQ119" s="379"/>
      <c r="CR119" s="26"/>
      <c r="CS119" s="519">
        <f t="shared" si="337"/>
        <v>375000</v>
      </c>
      <c r="CT119" s="520">
        <f t="shared" si="259"/>
        <v>133650</v>
      </c>
      <c r="CU119" s="521">
        <f t="shared" si="281"/>
        <v>241350</v>
      </c>
      <c r="CV119" s="523">
        <f t="shared" si="282"/>
        <v>-7280</v>
      </c>
      <c r="CW119" s="26"/>
      <c r="CX119" s="519">
        <f t="shared" si="338"/>
        <v>375000</v>
      </c>
      <c r="CY119" s="520">
        <f t="shared" si="369"/>
        <v>131250</v>
      </c>
      <c r="CZ119" s="521">
        <f t="shared" si="283"/>
        <v>243750</v>
      </c>
      <c r="DA119" s="522">
        <f t="shared" si="284"/>
        <v>-4880</v>
      </c>
      <c r="DB119" s="521">
        <f t="shared" si="339"/>
        <v>16500</v>
      </c>
      <c r="DC119" s="521">
        <f t="shared" si="285"/>
        <v>260250</v>
      </c>
      <c r="DD119" s="522">
        <f t="shared" si="362"/>
        <v>11620</v>
      </c>
      <c r="DE119" s="533">
        <f t="shared" si="340"/>
        <v>222.70135594844521</v>
      </c>
      <c r="DF119" s="26"/>
      <c r="DG119" s="379"/>
      <c r="DH119" s="480"/>
      <c r="DI119" s="519">
        <f t="shared" si="341"/>
        <v>375000</v>
      </c>
      <c r="DJ119" s="520">
        <f t="shared" si="370"/>
        <v>135900</v>
      </c>
      <c r="DK119" s="529">
        <f t="shared" si="286"/>
        <v>239100</v>
      </c>
      <c r="DL119" s="743">
        <f t="shared" si="287"/>
        <v>-9530</v>
      </c>
      <c r="DM119" s="744">
        <f t="shared" si="288"/>
        <v>-182.64577643620333</v>
      </c>
      <c r="DN119" s="480"/>
      <c r="DO119" s="379"/>
      <c r="DP119" s="484"/>
      <c r="DQ119" s="519">
        <f t="shared" si="342"/>
        <v>375000</v>
      </c>
      <c r="DR119" s="708">
        <f t="shared" si="289"/>
        <v>141200</v>
      </c>
      <c r="DS119" s="529">
        <f t="shared" si="290"/>
        <v>233800</v>
      </c>
      <c r="DT119" s="743">
        <f t="shared" si="291"/>
        <v>-14830</v>
      </c>
      <c r="DU119" s="744">
        <f t="shared" si="292"/>
        <v>-284.22212639547695</v>
      </c>
      <c r="DV119" s="484"/>
      <c r="DW119" s="379"/>
      <c r="DX119" s="486"/>
      <c r="DY119" s="464">
        <f t="shared" si="363"/>
        <v>375000</v>
      </c>
      <c r="DZ119" s="708">
        <f t="shared" si="293"/>
        <v>125327.5</v>
      </c>
      <c r="EA119" s="529">
        <f t="shared" si="364"/>
        <v>249672.5</v>
      </c>
      <c r="EB119" s="530">
        <f t="shared" si="365"/>
        <v>1042.5</v>
      </c>
      <c r="EC119" s="533">
        <f t="shared" si="366"/>
        <v>39.959752766997269</v>
      </c>
      <c r="ED119" s="464">
        <f t="shared" si="343"/>
        <v>0</v>
      </c>
      <c r="EE119" s="524">
        <f t="shared" si="294"/>
        <v>1042.5</v>
      </c>
      <c r="EF119" s="531">
        <f t="shared" si="367"/>
        <v>39.959752766997269</v>
      </c>
      <c r="EG119" s="531">
        <f t="shared" si="368"/>
        <v>19.979876383498635</v>
      </c>
      <c r="EH119" s="486"/>
      <c r="EI119" s="379"/>
      <c r="EJ119" s="686"/>
      <c r="EK119" s="519">
        <f t="shared" si="344"/>
        <v>375000</v>
      </c>
      <c r="EL119" s="708">
        <f t="shared" si="295"/>
        <v>97650</v>
      </c>
      <c r="EM119" s="529">
        <f t="shared" si="296"/>
        <v>277350</v>
      </c>
      <c r="EN119" s="530">
        <f t="shared" si="297"/>
        <v>28720</v>
      </c>
      <c r="EO119" s="531">
        <f t="shared" si="298"/>
        <v>550.42882468496953</v>
      </c>
      <c r="EP119" s="641">
        <f t="shared" si="299"/>
        <v>0</v>
      </c>
      <c r="EQ119" s="530">
        <f t="shared" si="300"/>
        <v>28720</v>
      </c>
      <c r="ER119" s="532">
        <f t="shared" si="301"/>
        <v>550.42882468496953</v>
      </c>
      <c r="ES119" s="686"/>
      <c r="ET119" s="379"/>
      <c r="EU119" s="686"/>
      <c r="EV119" s="519">
        <f t="shared" si="345"/>
        <v>375000</v>
      </c>
      <c r="EW119" s="708">
        <f t="shared" si="302"/>
        <v>125850</v>
      </c>
      <c r="EX119" s="529">
        <f t="shared" si="303"/>
        <v>249150</v>
      </c>
      <c r="EY119" s="530">
        <f t="shared" si="304"/>
        <v>520</v>
      </c>
      <c r="EZ119" s="531">
        <f t="shared" si="305"/>
        <v>9.9659815054381671</v>
      </c>
      <c r="FA119" s="641">
        <f t="shared" si="306"/>
        <v>0</v>
      </c>
      <c r="FB119" s="530">
        <f t="shared" si="307"/>
        <v>520</v>
      </c>
      <c r="FC119" s="532">
        <f t="shared" si="308"/>
        <v>9.9659815054381671</v>
      </c>
      <c r="FD119" s="686"/>
      <c r="FE119" s="379"/>
      <c r="FF119" s="686"/>
      <c r="FG119" s="519">
        <f t="shared" si="346"/>
        <v>375000</v>
      </c>
      <c r="FH119" s="708">
        <f t="shared" si="309"/>
        <v>122550</v>
      </c>
      <c r="FI119" s="529">
        <f t="shared" si="310"/>
        <v>252450</v>
      </c>
      <c r="FJ119" s="530">
        <f t="shared" si="311"/>
        <v>3820</v>
      </c>
      <c r="FK119" s="531">
        <f t="shared" si="312"/>
        <v>73.21163336687269</v>
      </c>
      <c r="FL119" s="641">
        <f t="shared" si="313"/>
        <v>0</v>
      </c>
      <c r="FM119" s="530">
        <f t="shared" si="314"/>
        <v>3820</v>
      </c>
      <c r="FN119" s="532">
        <f t="shared" si="315"/>
        <v>73.21163336687269</v>
      </c>
      <c r="FO119" s="686"/>
      <c r="FP119" s="379"/>
      <c r="FQ119" s="686"/>
      <c r="FR119" s="519">
        <f t="shared" si="347"/>
        <v>375000</v>
      </c>
      <c r="FS119" s="708">
        <f t="shared" si="316"/>
        <v>110850</v>
      </c>
      <c r="FT119" s="529">
        <f t="shared" si="317"/>
        <v>264150</v>
      </c>
      <c r="FU119" s="530">
        <f t="shared" si="318"/>
        <v>15520</v>
      </c>
      <c r="FV119" s="531">
        <f t="shared" si="319"/>
        <v>297.44621723923149</v>
      </c>
      <c r="FW119" s="641">
        <f t="shared" si="320"/>
        <v>0</v>
      </c>
      <c r="FX119" s="530">
        <f t="shared" si="321"/>
        <v>15520</v>
      </c>
      <c r="FY119" s="532">
        <f t="shared" si="322"/>
        <v>297.44621723923149</v>
      </c>
      <c r="FZ119" s="686"/>
      <c r="GA119" s="379"/>
      <c r="GB119" s="379"/>
      <c r="GC119" s="379"/>
      <c r="GD119" s="379"/>
      <c r="GE119" s="379"/>
      <c r="GF119" s="379"/>
      <c r="GG119" s="379"/>
    </row>
    <row r="120" spans="1:189" s="1" customFormat="1" x14ac:dyDescent="0.25">
      <c r="A120" s="379"/>
      <c r="B120" s="379"/>
      <c r="C120" s="379"/>
      <c r="D120" s="379"/>
      <c r="E120" s="379"/>
      <c r="F120" s="379"/>
      <c r="G120" s="379"/>
      <c r="H120" s="379"/>
      <c r="I120" s="539"/>
      <c r="J120" s="379"/>
      <c r="K120" s="379"/>
      <c r="L120" s="379"/>
      <c r="M120" s="379"/>
      <c r="N120" s="379"/>
      <c r="O120" s="379"/>
      <c r="P120" s="379"/>
      <c r="Q120" s="379"/>
      <c r="R120" s="539"/>
      <c r="S120" s="379"/>
      <c r="T120" s="228"/>
      <c r="U120" s="450">
        <f t="shared" si="348"/>
        <v>380000</v>
      </c>
      <c r="V120" s="712">
        <f t="shared" si="349"/>
        <v>6964.3008932835946</v>
      </c>
      <c r="W120" s="752">
        <f t="shared" si="350"/>
        <v>-7580</v>
      </c>
      <c r="X120" s="697">
        <f t="shared" si="351"/>
        <v>11820</v>
      </c>
      <c r="Y120" s="745">
        <f t="shared" si="352"/>
        <v>-9980</v>
      </c>
      <c r="Z120" s="642">
        <f t="shared" si="353"/>
        <v>-15130</v>
      </c>
      <c r="AA120" s="439">
        <f t="shared" si="354"/>
        <v>1042.5</v>
      </c>
      <c r="AB120" s="713">
        <f t="shared" si="355"/>
        <v>1042.5</v>
      </c>
      <c r="AC120" s="630">
        <f t="shared" si="261"/>
        <v>15820</v>
      </c>
      <c r="AD120" s="459">
        <f t="shared" si="262"/>
        <v>15820</v>
      </c>
      <c r="AE120" s="228"/>
      <c r="AF120" s="379"/>
      <c r="AG120" s="228"/>
      <c r="AH120" s="715">
        <f t="shared" si="263"/>
        <v>2.7671252754623308</v>
      </c>
      <c r="AI120" s="749">
        <f t="shared" si="323"/>
        <v>-3.0117609663064209</v>
      </c>
      <c r="AJ120" s="716">
        <f t="shared" si="264"/>
        <v>4.6964399237126511</v>
      </c>
      <c r="AK120" s="746">
        <f t="shared" si="324"/>
        <v>-3.9653528289891926</v>
      </c>
      <c r="AL120" s="643">
        <f t="shared" si="325"/>
        <v>-6.0116020343293073</v>
      </c>
      <c r="AM120" s="457">
        <f t="shared" si="326"/>
        <v>0.41421646535282897</v>
      </c>
      <c r="AN120" s="717">
        <f t="shared" si="265"/>
        <v>0.41421646535282897</v>
      </c>
      <c r="AO120" s="633">
        <f t="shared" si="266"/>
        <v>6.2857596948506043</v>
      </c>
      <c r="AP120" s="634">
        <f t="shared" si="267"/>
        <v>6.2857596948506043</v>
      </c>
      <c r="AQ120" s="228"/>
      <c r="AR120" s="379"/>
      <c r="AS120" s="228"/>
      <c r="AT120" s="450">
        <f t="shared" si="327"/>
        <v>380000</v>
      </c>
      <c r="AU120" s="718">
        <f t="shared" si="268"/>
        <v>133.47325750148232</v>
      </c>
      <c r="AV120" s="750">
        <f t="shared" si="328"/>
        <v>-145.27334579081023</v>
      </c>
      <c r="AW120" s="720">
        <f t="shared" si="329"/>
        <v>226.5344257582291</v>
      </c>
      <c r="AX120" s="747">
        <f t="shared" si="330"/>
        <v>-191.27018350821714</v>
      </c>
      <c r="AY120" s="643">
        <f t="shared" si="331"/>
        <v>-289.97173111015286</v>
      </c>
      <c r="AZ120" s="457">
        <f t="shared" si="332"/>
        <v>19.979876383498635</v>
      </c>
      <c r="BA120" s="717">
        <f t="shared" si="333"/>
        <v>19.979876383498635</v>
      </c>
      <c r="BB120" s="458">
        <f t="shared" si="269"/>
        <v>303.19582195390734</v>
      </c>
      <c r="BC120" s="459">
        <f t="shared" si="269"/>
        <v>303.19582195390734</v>
      </c>
      <c r="BD120" s="228"/>
      <c r="BE120" s="379"/>
      <c r="BF120" s="539"/>
      <c r="BG120" s="379"/>
      <c r="BH120" s="379"/>
      <c r="BI120" s="460"/>
      <c r="BJ120" s="464">
        <f t="shared" si="356"/>
        <v>380000</v>
      </c>
      <c r="BK120" s="465">
        <f t="shared" si="270"/>
        <v>128320</v>
      </c>
      <c r="BL120" s="637">
        <f t="shared" si="271"/>
        <v>251680</v>
      </c>
      <c r="BM120" s="219"/>
      <c r="BN120" s="219"/>
      <c r="BO120" s="464">
        <f t="shared" si="334"/>
        <v>380000</v>
      </c>
      <c r="BP120" s="465">
        <f t="shared" si="272"/>
        <v>138300</v>
      </c>
      <c r="BQ120" s="637">
        <f t="shared" si="335"/>
        <v>241700</v>
      </c>
      <c r="BR120" s="707">
        <f t="shared" si="273"/>
        <v>-9980</v>
      </c>
      <c r="BS120" s="298"/>
      <c r="BT120" s="379"/>
      <c r="BU120" s="298"/>
      <c r="BV120" s="464">
        <f t="shared" si="357"/>
        <v>380000</v>
      </c>
      <c r="BW120" s="464">
        <f t="shared" si="358"/>
        <v>17622.42885</v>
      </c>
      <c r="BX120" s="637">
        <f t="shared" si="274"/>
        <v>269302.42885000003</v>
      </c>
      <c r="BY120" s="707">
        <f t="shared" si="275"/>
        <v>17622.428850000026</v>
      </c>
      <c r="BZ120" s="298"/>
      <c r="CA120" s="379"/>
      <c r="CB120" s="219"/>
      <c r="CC120" s="464">
        <f t="shared" si="260"/>
        <v>26302.132611940302</v>
      </c>
      <c r="CD120" s="464">
        <f t="shared" si="276"/>
        <v>406302.13261194032</v>
      </c>
      <c r="CE120" s="465">
        <f t="shared" si="277"/>
        <v>147657.83171865673</v>
      </c>
      <c r="CF120" s="637">
        <f t="shared" si="359"/>
        <v>258644.30089328359</v>
      </c>
      <c r="CG120" s="707">
        <f t="shared" si="278"/>
        <v>6964.3008932835946</v>
      </c>
      <c r="CH120" s="298"/>
      <c r="CI120" s="465">
        <f t="shared" si="279"/>
        <v>137400</v>
      </c>
      <c r="CJ120" s="464">
        <f t="shared" si="360"/>
        <v>242600</v>
      </c>
      <c r="CK120" s="637">
        <f t="shared" si="361"/>
        <v>17622.42885</v>
      </c>
      <c r="CL120" s="637">
        <f t="shared" si="336"/>
        <v>260222.42885</v>
      </c>
      <c r="CM120" s="707">
        <f t="shared" si="280"/>
        <v>8542.4288499999966</v>
      </c>
      <c r="CN120" s="298"/>
      <c r="CO120" s="379"/>
      <c r="CP120" s="539"/>
      <c r="CQ120" s="379"/>
      <c r="CR120" s="26"/>
      <c r="CS120" s="519">
        <f t="shared" si="337"/>
        <v>380000</v>
      </c>
      <c r="CT120" s="520">
        <f t="shared" si="259"/>
        <v>135900</v>
      </c>
      <c r="CU120" s="521">
        <f t="shared" si="281"/>
        <v>244100</v>
      </c>
      <c r="CV120" s="523">
        <f t="shared" si="282"/>
        <v>-7580</v>
      </c>
      <c r="CW120" s="26"/>
      <c r="CX120" s="519">
        <f t="shared" si="338"/>
        <v>380000</v>
      </c>
      <c r="CY120" s="520">
        <f t="shared" si="369"/>
        <v>133000</v>
      </c>
      <c r="CZ120" s="521">
        <f t="shared" si="283"/>
        <v>247000</v>
      </c>
      <c r="DA120" s="522">
        <f t="shared" si="284"/>
        <v>-4680</v>
      </c>
      <c r="DB120" s="521">
        <f t="shared" si="339"/>
        <v>16500</v>
      </c>
      <c r="DC120" s="521">
        <f t="shared" si="285"/>
        <v>263500</v>
      </c>
      <c r="DD120" s="522">
        <f t="shared" si="362"/>
        <v>11820</v>
      </c>
      <c r="DE120" s="533">
        <f t="shared" si="340"/>
        <v>226.5344257582291</v>
      </c>
      <c r="DF120" s="26"/>
      <c r="DG120" s="379"/>
      <c r="DH120" s="480"/>
      <c r="DI120" s="519">
        <f t="shared" si="341"/>
        <v>380000</v>
      </c>
      <c r="DJ120" s="520">
        <f t="shared" si="370"/>
        <v>138300</v>
      </c>
      <c r="DK120" s="529">
        <f t="shared" si="286"/>
        <v>241700</v>
      </c>
      <c r="DL120" s="743">
        <f t="shared" si="287"/>
        <v>-9980</v>
      </c>
      <c r="DM120" s="744">
        <f t="shared" si="288"/>
        <v>-191.27018350821714</v>
      </c>
      <c r="DN120" s="480"/>
      <c r="DO120" s="379"/>
      <c r="DP120" s="484"/>
      <c r="DQ120" s="519">
        <f t="shared" si="342"/>
        <v>380000</v>
      </c>
      <c r="DR120" s="708">
        <f t="shared" si="289"/>
        <v>143450</v>
      </c>
      <c r="DS120" s="529">
        <f t="shared" si="290"/>
        <v>236550</v>
      </c>
      <c r="DT120" s="743">
        <f t="shared" si="291"/>
        <v>-15130</v>
      </c>
      <c r="DU120" s="744">
        <f t="shared" si="292"/>
        <v>-289.97173111015286</v>
      </c>
      <c r="DV120" s="484"/>
      <c r="DW120" s="379"/>
      <c r="DX120" s="486"/>
      <c r="DY120" s="464">
        <f t="shared" si="363"/>
        <v>380000</v>
      </c>
      <c r="DZ120" s="708">
        <f t="shared" si="293"/>
        <v>127277.5</v>
      </c>
      <c r="EA120" s="529">
        <f t="shared" si="364"/>
        <v>252722.5</v>
      </c>
      <c r="EB120" s="530">
        <f t="shared" si="365"/>
        <v>1042.5</v>
      </c>
      <c r="EC120" s="533">
        <f t="shared" si="366"/>
        <v>39.959752766997269</v>
      </c>
      <c r="ED120" s="464">
        <f t="shared" si="343"/>
        <v>0</v>
      </c>
      <c r="EE120" s="524">
        <f t="shared" si="294"/>
        <v>1042.5</v>
      </c>
      <c r="EF120" s="531">
        <f t="shared" si="367"/>
        <v>39.959752766997269</v>
      </c>
      <c r="EG120" s="531">
        <f t="shared" si="368"/>
        <v>19.979876383498635</v>
      </c>
      <c r="EH120" s="486"/>
      <c r="EI120" s="379"/>
      <c r="EJ120" s="686"/>
      <c r="EK120" s="519">
        <f t="shared" si="344"/>
        <v>380000</v>
      </c>
      <c r="EL120" s="708">
        <f t="shared" si="295"/>
        <v>99050</v>
      </c>
      <c r="EM120" s="529">
        <f t="shared" si="296"/>
        <v>280950</v>
      </c>
      <c r="EN120" s="530">
        <f t="shared" si="297"/>
        <v>29270</v>
      </c>
      <c r="EO120" s="531">
        <f t="shared" si="298"/>
        <v>560.96976666187527</v>
      </c>
      <c r="EP120" s="641">
        <f t="shared" si="299"/>
        <v>0</v>
      </c>
      <c r="EQ120" s="530">
        <f t="shared" si="300"/>
        <v>29270</v>
      </c>
      <c r="ER120" s="532">
        <f t="shared" si="301"/>
        <v>560.96976666187527</v>
      </c>
      <c r="ES120" s="686"/>
      <c r="ET120" s="379"/>
      <c r="EU120" s="686"/>
      <c r="EV120" s="519">
        <f t="shared" si="345"/>
        <v>380000</v>
      </c>
      <c r="EW120" s="708">
        <f t="shared" si="302"/>
        <v>127800</v>
      </c>
      <c r="EX120" s="529">
        <f t="shared" si="303"/>
        <v>252200</v>
      </c>
      <c r="EY120" s="530">
        <f t="shared" si="304"/>
        <v>520</v>
      </c>
      <c r="EZ120" s="531">
        <f t="shared" si="305"/>
        <v>9.9659815054381671</v>
      </c>
      <c r="FA120" s="641">
        <f t="shared" si="306"/>
        <v>0</v>
      </c>
      <c r="FB120" s="530">
        <f t="shared" si="307"/>
        <v>520</v>
      </c>
      <c r="FC120" s="532">
        <f t="shared" si="308"/>
        <v>9.9659815054381671</v>
      </c>
      <c r="FD120" s="686"/>
      <c r="FE120" s="379"/>
      <c r="FF120" s="686"/>
      <c r="FG120" s="519">
        <f t="shared" si="346"/>
        <v>380000</v>
      </c>
      <c r="FH120" s="708">
        <f t="shared" si="309"/>
        <v>124500</v>
      </c>
      <c r="FI120" s="529">
        <f t="shared" si="310"/>
        <v>255500</v>
      </c>
      <c r="FJ120" s="530">
        <f t="shared" si="311"/>
        <v>3820</v>
      </c>
      <c r="FK120" s="531">
        <f t="shared" si="312"/>
        <v>73.21163336687269</v>
      </c>
      <c r="FL120" s="641">
        <f t="shared" si="313"/>
        <v>0</v>
      </c>
      <c r="FM120" s="530">
        <f t="shared" si="314"/>
        <v>3820</v>
      </c>
      <c r="FN120" s="532">
        <f t="shared" si="315"/>
        <v>73.21163336687269</v>
      </c>
      <c r="FO120" s="686"/>
      <c r="FP120" s="379"/>
      <c r="FQ120" s="686"/>
      <c r="FR120" s="519">
        <f t="shared" si="347"/>
        <v>380000</v>
      </c>
      <c r="FS120" s="708">
        <f t="shared" si="316"/>
        <v>112500</v>
      </c>
      <c r="FT120" s="529">
        <f t="shared" si="317"/>
        <v>267500</v>
      </c>
      <c r="FU120" s="530">
        <f t="shared" si="318"/>
        <v>15820</v>
      </c>
      <c r="FV120" s="531">
        <f t="shared" si="319"/>
        <v>303.19582195390734</v>
      </c>
      <c r="FW120" s="641">
        <f t="shared" si="320"/>
        <v>0</v>
      </c>
      <c r="FX120" s="530">
        <f t="shared" si="321"/>
        <v>15820</v>
      </c>
      <c r="FY120" s="532">
        <f t="shared" si="322"/>
        <v>303.19582195390734</v>
      </c>
      <c r="FZ120" s="686"/>
      <c r="GA120" s="379"/>
      <c r="GB120" s="379"/>
      <c r="GC120" s="379"/>
      <c r="GD120" s="379"/>
      <c r="GE120" s="379"/>
      <c r="GF120" s="379"/>
      <c r="GG120" s="379"/>
    </row>
    <row r="121" spans="1:189" s="1" customFormat="1" x14ac:dyDescent="0.25">
      <c r="A121" s="379"/>
      <c r="B121" s="379"/>
      <c r="C121" s="379"/>
      <c r="D121" s="379"/>
      <c r="E121" s="379"/>
      <c r="F121" s="379"/>
      <c r="G121" s="379"/>
      <c r="H121" s="379"/>
      <c r="I121" s="539"/>
      <c r="J121" s="379"/>
      <c r="K121" s="379"/>
      <c r="L121" s="379"/>
      <c r="M121" s="379"/>
      <c r="N121" s="379"/>
      <c r="O121" s="379"/>
      <c r="P121" s="379"/>
      <c r="Q121" s="379"/>
      <c r="R121" s="539"/>
      <c r="S121" s="379"/>
      <c r="T121" s="228"/>
      <c r="U121" s="450">
        <f t="shared" si="348"/>
        <v>385000</v>
      </c>
      <c r="V121" s="712">
        <f t="shared" si="349"/>
        <v>6964.3008932835946</v>
      </c>
      <c r="W121" s="752">
        <f t="shared" si="350"/>
        <v>-7880</v>
      </c>
      <c r="X121" s="697">
        <f t="shared" si="351"/>
        <v>12020</v>
      </c>
      <c r="Y121" s="745">
        <f t="shared" si="352"/>
        <v>-10430</v>
      </c>
      <c r="Z121" s="642">
        <f t="shared" si="353"/>
        <v>-15430</v>
      </c>
      <c r="AA121" s="439">
        <f t="shared" si="354"/>
        <v>1042.5</v>
      </c>
      <c r="AB121" s="713">
        <f t="shared" si="355"/>
        <v>1042.5</v>
      </c>
      <c r="AC121" s="630">
        <f t="shared" si="261"/>
        <v>16120</v>
      </c>
      <c r="AD121" s="459">
        <f t="shared" si="262"/>
        <v>16120</v>
      </c>
      <c r="AE121" s="228"/>
      <c r="AF121" s="379"/>
      <c r="AG121" s="228"/>
      <c r="AH121" s="715">
        <f t="shared" si="263"/>
        <v>2.7339932058585932</v>
      </c>
      <c r="AI121" s="749">
        <f t="shared" si="323"/>
        <v>-3.0934715188631099</v>
      </c>
      <c r="AJ121" s="716">
        <f t="shared" si="264"/>
        <v>4.7187217838495661</v>
      </c>
      <c r="AK121" s="746">
        <f t="shared" si="324"/>
        <v>-4.0945314646881013</v>
      </c>
      <c r="AL121" s="643">
        <f t="shared" si="325"/>
        <v>-6.0573941035606325</v>
      </c>
      <c r="AM121" s="457">
        <f t="shared" si="326"/>
        <v>0.40925686020492286</v>
      </c>
      <c r="AN121" s="717">
        <f t="shared" si="265"/>
        <v>0.40925686020492286</v>
      </c>
      <c r="AO121" s="633">
        <f t="shared" si="266"/>
        <v>6.3282691477250426</v>
      </c>
      <c r="AP121" s="634">
        <f t="shared" si="267"/>
        <v>6.3282691477250426</v>
      </c>
      <c r="AQ121" s="228"/>
      <c r="AR121" s="379"/>
      <c r="AS121" s="228"/>
      <c r="AT121" s="450">
        <f t="shared" si="327"/>
        <v>385000</v>
      </c>
      <c r="AU121" s="718">
        <f t="shared" si="268"/>
        <v>133.47325750148232</v>
      </c>
      <c r="AV121" s="750">
        <f t="shared" si="328"/>
        <v>-151.02295050548608</v>
      </c>
      <c r="AW121" s="720">
        <f t="shared" si="329"/>
        <v>230.36749556801303</v>
      </c>
      <c r="AX121" s="747">
        <f t="shared" si="330"/>
        <v>-199.89459058023093</v>
      </c>
      <c r="AY121" s="643">
        <f t="shared" si="331"/>
        <v>-295.72133582482871</v>
      </c>
      <c r="AZ121" s="457">
        <f t="shared" si="332"/>
        <v>19.979876383498635</v>
      </c>
      <c r="BA121" s="717">
        <f t="shared" si="333"/>
        <v>19.979876383498635</v>
      </c>
      <c r="BB121" s="458">
        <f t="shared" si="269"/>
        <v>308.9454266685832</v>
      </c>
      <c r="BC121" s="459">
        <f t="shared" si="269"/>
        <v>308.9454266685832</v>
      </c>
      <c r="BD121" s="228"/>
      <c r="BE121" s="379"/>
      <c r="BF121" s="539"/>
      <c r="BG121" s="379"/>
      <c r="BH121" s="379"/>
      <c r="BI121" s="460"/>
      <c r="BJ121" s="464">
        <f t="shared" si="356"/>
        <v>385000</v>
      </c>
      <c r="BK121" s="465">
        <f t="shared" si="270"/>
        <v>130270</v>
      </c>
      <c r="BL121" s="637">
        <f t="shared" si="271"/>
        <v>254730</v>
      </c>
      <c r="BM121" s="219"/>
      <c r="BN121" s="219"/>
      <c r="BO121" s="464">
        <f t="shared" si="334"/>
        <v>385000</v>
      </c>
      <c r="BP121" s="465">
        <f t="shared" si="272"/>
        <v>140700</v>
      </c>
      <c r="BQ121" s="637">
        <f t="shared" si="335"/>
        <v>244300</v>
      </c>
      <c r="BR121" s="707">
        <f t="shared" si="273"/>
        <v>-10430</v>
      </c>
      <c r="BS121" s="298"/>
      <c r="BT121" s="379"/>
      <c r="BU121" s="298"/>
      <c r="BV121" s="464">
        <f t="shared" si="357"/>
        <v>385000</v>
      </c>
      <c r="BW121" s="464">
        <f t="shared" si="358"/>
        <v>17622.42885</v>
      </c>
      <c r="BX121" s="637">
        <f t="shared" si="274"/>
        <v>272352.42885000003</v>
      </c>
      <c r="BY121" s="707">
        <f t="shared" si="275"/>
        <v>17622.428850000026</v>
      </c>
      <c r="BZ121" s="298"/>
      <c r="CA121" s="379"/>
      <c r="CB121" s="219"/>
      <c r="CC121" s="464">
        <f t="shared" si="260"/>
        <v>26302.132611940302</v>
      </c>
      <c r="CD121" s="464">
        <f t="shared" si="276"/>
        <v>411302.13261194032</v>
      </c>
      <c r="CE121" s="465">
        <f t="shared" si="277"/>
        <v>149607.83171865673</v>
      </c>
      <c r="CF121" s="637">
        <f t="shared" si="359"/>
        <v>261694.30089328359</v>
      </c>
      <c r="CG121" s="707">
        <f t="shared" si="278"/>
        <v>6964.3008932835946</v>
      </c>
      <c r="CH121" s="298"/>
      <c r="CI121" s="465">
        <f t="shared" si="279"/>
        <v>139350</v>
      </c>
      <c r="CJ121" s="464">
        <f t="shared" si="360"/>
        <v>245650</v>
      </c>
      <c r="CK121" s="637">
        <f t="shared" si="361"/>
        <v>17622.42885</v>
      </c>
      <c r="CL121" s="637">
        <f t="shared" si="336"/>
        <v>263272.42885000003</v>
      </c>
      <c r="CM121" s="707">
        <f t="shared" si="280"/>
        <v>8542.4288500000257</v>
      </c>
      <c r="CN121" s="298"/>
      <c r="CO121" s="379"/>
      <c r="CP121" s="539"/>
      <c r="CQ121" s="379"/>
      <c r="CR121" s="26"/>
      <c r="CS121" s="519">
        <f t="shared" si="337"/>
        <v>385000</v>
      </c>
      <c r="CT121" s="520">
        <f t="shared" si="259"/>
        <v>138150</v>
      </c>
      <c r="CU121" s="521">
        <f t="shared" si="281"/>
        <v>246850</v>
      </c>
      <c r="CV121" s="523">
        <f t="shared" si="282"/>
        <v>-7880</v>
      </c>
      <c r="CW121" s="26"/>
      <c r="CX121" s="519">
        <f t="shared" si="338"/>
        <v>385000</v>
      </c>
      <c r="CY121" s="520">
        <f t="shared" si="369"/>
        <v>134750</v>
      </c>
      <c r="CZ121" s="521">
        <f t="shared" si="283"/>
        <v>250250</v>
      </c>
      <c r="DA121" s="522">
        <f t="shared" si="284"/>
        <v>-4480</v>
      </c>
      <c r="DB121" s="521">
        <f t="shared" si="339"/>
        <v>16500</v>
      </c>
      <c r="DC121" s="521">
        <f t="shared" si="285"/>
        <v>266750</v>
      </c>
      <c r="DD121" s="522">
        <f t="shared" si="362"/>
        <v>12020</v>
      </c>
      <c r="DE121" s="533">
        <f t="shared" si="340"/>
        <v>230.36749556801303</v>
      </c>
      <c r="DF121" s="26"/>
      <c r="DG121" s="379"/>
      <c r="DH121" s="480"/>
      <c r="DI121" s="519">
        <f t="shared" si="341"/>
        <v>385000</v>
      </c>
      <c r="DJ121" s="520">
        <f t="shared" si="370"/>
        <v>140700</v>
      </c>
      <c r="DK121" s="529">
        <f t="shared" si="286"/>
        <v>244300</v>
      </c>
      <c r="DL121" s="743">
        <f t="shared" si="287"/>
        <v>-10430</v>
      </c>
      <c r="DM121" s="744">
        <f t="shared" si="288"/>
        <v>-199.89459058023093</v>
      </c>
      <c r="DN121" s="480"/>
      <c r="DO121" s="379"/>
      <c r="DP121" s="484"/>
      <c r="DQ121" s="519">
        <f t="shared" si="342"/>
        <v>385000</v>
      </c>
      <c r="DR121" s="708">
        <f t="shared" si="289"/>
        <v>145700</v>
      </c>
      <c r="DS121" s="529">
        <f t="shared" si="290"/>
        <v>239300</v>
      </c>
      <c r="DT121" s="743">
        <f t="shared" si="291"/>
        <v>-15430</v>
      </c>
      <c r="DU121" s="744">
        <f t="shared" si="292"/>
        <v>-295.72133582482871</v>
      </c>
      <c r="DV121" s="484"/>
      <c r="DW121" s="379"/>
      <c r="DX121" s="486"/>
      <c r="DY121" s="464">
        <f t="shared" si="363"/>
        <v>385000</v>
      </c>
      <c r="DZ121" s="708">
        <f t="shared" si="293"/>
        <v>129227.5</v>
      </c>
      <c r="EA121" s="529">
        <f t="shared" si="364"/>
        <v>255772.5</v>
      </c>
      <c r="EB121" s="530">
        <f t="shared" si="365"/>
        <v>1042.5</v>
      </c>
      <c r="EC121" s="533">
        <f t="shared" si="366"/>
        <v>39.959752766997269</v>
      </c>
      <c r="ED121" s="464">
        <f t="shared" si="343"/>
        <v>0</v>
      </c>
      <c r="EE121" s="524">
        <f t="shared" si="294"/>
        <v>1042.5</v>
      </c>
      <c r="EF121" s="531">
        <f t="shared" si="367"/>
        <v>39.959752766997269</v>
      </c>
      <c r="EG121" s="531">
        <f t="shared" si="368"/>
        <v>19.979876383498635</v>
      </c>
      <c r="EH121" s="486"/>
      <c r="EI121" s="379"/>
      <c r="EJ121" s="686"/>
      <c r="EK121" s="519">
        <f t="shared" si="344"/>
        <v>385000</v>
      </c>
      <c r="EL121" s="708">
        <f t="shared" si="295"/>
        <v>100450</v>
      </c>
      <c r="EM121" s="529">
        <f t="shared" si="296"/>
        <v>284550</v>
      </c>
      <c r="EN121" s="530">
        <f t="shared" si="297"/>
        <v>29820</v>
      </c>
      <c r="EO121" s="531">
        <f t="shared" si="298"/>
        <v>571.51070863878113</v>
      </c>
      <c r="EP121" s="641">
        <f t="shared" si="299"/>
        <v>0</v>
      </c>
      <c r="EQ121" s="530">
        <f t="shared" si="300"/>
        <v>29820</v>
      </c>
      <c r="ER121" s="532">
        <f t="shared" si="301"/>
        <v>571.51070863878113</v>
      </c>
      <c r="ES121" s="686"/>
      <c r="ET121" s="379"/>
      <c r="EU121" s="686"/>
      <c r="EV121" s="519">
        <f t="shared" si="345"/>
        <v>385000</v>
      </c>
      <c r="EW121" s="708">
        <f t="shared" si="302"/>
        <v>129750</v>
      </c>
      <c r="EX121" s="529">
        <f t="shared" si="303"/>
        <v>255250</v>
      </c>
      <c r="EY121" s="530">
        <f t="shared" si="304"/>
        <v>520</v>
      </c>
      <c r="EZ121" s="531">
        <f t="shared" si="305"/>
        <v>9.9659815054381671</v>
      </c>
      <c r="FA121" s="641">
        <f t="shared" si="306"/>
        <v>0</v>
      </c>
      <c r="FB121" s="530">
        <f t="shared" si="307"/>
        <v>520</v>
      </c>
      <c r="FC121" s="532">
        <f t="shared" si="308"/>
        <v>9.9659815054381671</v>
      </c>
      <c r="FD121" s="686"/>
      <c r="FE121" s="379"/>
      <c r="FF121" s="686"/>
      <c r="FG121" s="519">
        <f t="shared" si="346"/>
        <v>385000</v>
      </c>
      <c r="FH121" s="708">
        <f t="shared" si="309"/>
        <v>126450</v>
      </c>
      <c r="FI121" s="529">
        <f t="shared" si="310"/>
        <v>258550</v>
      </c>
      <c r="FJ121" s="530">
        <f t="shared" si="311"/>
        <v>3820</v>
      </c>
      <c r="FK121" s="531">
        <f t="shared" si="312"/>
        <v>73.21163336687269</v>
      </c>
      <c r="FL121" s="641">
        <f t="shared" si="313"/>
        <v>0</v>
      </c>
      <c r="FM121" s="530">
        <f t="shared" si="314"/>
        <v>3820</v>
      </c>
      <c r="FN121" s="532">
        <f t="shared" si="315"/>
        <v>73.21163336687269</v>
      </c>
      <c r="FO121" s="686"/>
      <c r="FP121" s="379"/>
      <c r="FQ121" s="686"/>
      <c r="FR121" s="519">
        <f t="shared" si="347"/>
        <v>385000</v>
      </c>
      <c r="FS121" s="708">
        <f t="shared" si="316"/>
        <v>114150</v>
      </c>
      <c r="FT121" s="529">
        <f t="shared" si="317"/>
        <v>270850</v>
      </c>
      <c r="FU121" s="530">
        <f t="shared" si="318"/>
        <v>16120</v>
      </c>
      <c r="FV121" s="531">
        <f t="shared" si="319"/>
        <v>308.9454266685832</v>
      </c>
      <c r="FW121" s="641">
        <f t="shared" si="320"/>
        <v>0</v>
      </c>
      <c r="FX121" s="530">
        <f t="shared" si="321"/>
        <v>16120</v>
      </c>
      <c r="FY121" s="532">
        <f t="shared" si="322"/>
        <v>308.9454266685832</v>
      </c>
      <c r="FZ121" s="686"/>
      <c r="GA121" s="379"/>
      <c r="GB121" s="379"/>
      <c r="GC121" s="379"/>
      <c r="GD121" s="379"/>
      <c r="GE121" s="379"/>
      <c r="GF121" s="379"/>
      <c r="GG121" s="379"/>
    </row>
    <row r="122" spans="1:189" s="1" customFormat="1" x14ac:dyDescent="0.25">
      <c r="A122" s="379"/>
      <c r="B122" s="379"/>
      <c r="C122" s="379"/>
      <c r="D122" s="379"/>
      <c r="E122" s="379"/>
      <c r="F122" s="379"/>
      <c r="G122" s="379"/>
      <c r="H122" s="379"/>
      <c r="I122" s="539"/>
      <c r="J122" s="379"/>
      <c r="K122" s="379"/>
      <c r="L122" s="379"/>
      <c r="M122" s="379"/>
      <c r="N122" s="379"/>
      <c r="O122" s="379"/>
      <c r="P122" s="379"/>
      <c r="Q122" s="379"/>
      <c r="R122" s="539"/>
      <c r="S122" s="379"/>
      <c r="T122" s="228"/>
      <c r="U122" s="450">
        <f t="shared" si="348"/>
        <v>390000</v>
      </c>
      <c r="V122" s="712">
        <f t="shared" si="349"/>
        <v>6964.3008932835655</v>
      </c>
      <c r="W122" s="752">
        <f t="shared" si="350"/>
        <v>-8180</v>
      </c>
      <c r="X122" s="697">
        <f t="shared" si="351"/>
        <v>12220</v>
      </c>
      <c r="Y122" s="745">
        <f t="shared" si="352"/>
        <v>-10880</v>
      </c>
      <c r="Z122" s="642">
        <f t="shared" si="353"/>
        <v>-15730</v>
      </c>
      <c r="AA122" s="439">
        <f t="shared" si="354"/>
        <v>1042.5</v>
      </c>
      <c r="AB122" s="713">
        <f t="shared" si="355"/>
        <v>1042.5</v>
      </c>
      <c r="AC122" s="630">
        <f t="shared" si="261"/>
        <v>16420</v>
      </c>
      <c r="AD122" s="459">
        <f t="shared" si="262"/>
        <v>16420</v>
      </c>
      <c r="AE122" s="228"/>
      <c r="AF122" s="379"/>
      <c r="AG122" s="228"/>
      <c r="AH122" s="715">
        <f t="shared" si="263"/>
        <v>2.7016451599362115</v>
      </c>
      <c r="AI122" s="749">
        <f t="shared" si="323"/>
        <v>-3.1732485064783926</v>
      </c>
      <c r="AJ122" s="716">
        <f t="shared" si="264"/>
        <v>4.7404763752036621</v>
      </c>
      <c r="AK122" s="746">
        <f t="shared" si="324"/>
        <v>-4.2206532702304287</v>
      </c>
      <c r="AL122" s="643">
        <f t="shared" si="325"/>
        <v>-6.1021025680813095</v>
      </c>
      <c r="AM122" s="457">
        <f t="shared" si="326"/>
        <v>0.40441461711536969</v>
      </c>
      <c r="AN122" s="717">
        <f t="shared" si="265"/>
        <v>0.40441461711536969</v>
      </c>
      <c r="AO122" s="633">
        <f t="shared" si="266"/>
        <v>6.3697726743734968</v>
      </c>
      <c r="AP122" s="634">
        <f t="shared" si="267"/>
        <v>6.3697726743734968</v>
      </c>
      <c r="AQ122" s="228"/>
      <c r="AR122" s="379"/>
      <c r="AS122" s="228"/>
      <c r="AT122" s="450">
        <f t="shared" si="327"/>
        <v>390000</v>
      </c>
      <c r="AU122" s="718">
        <f t="shared" si="268"/>
        <v>133.47325750148178</v>
      </c>
      <c r="AV122" s="750">
        <f t="shared" si="328"/>
        <v>-156.77255522016193</v>
      </c>
      <c r="AW122" s="720">
        <f t="shared" si="329"/>
        <v>234.20056537779695</v>
      </c>
      <c r="AX122" s="747">
        <f t="shared" si="330"/>
        <v>-208.51899765224474</v>
      </c>
      <c r="AY122" s="643">
        <f t="shared" si="331"/>
        <v>-301.47094053950457</v>
      </c>
      <c r="AZ122" s="457">
        <f t="shared" si="332"/>
        <v>19.979876383498635</v>
      </c>
      <c r="BA122" s="717">
        <f t="shared" si="333"/>
        <v>19.979876383498635</v>
      </c>
      <c r="BB122" s="458">
        <f t="shared" si="269"/>
        <v>314.69503138325905</v>
      </c>
      <c r="BC122" s="459">
        <f t="shared" si="269"/>
        <v>314.69503138325905</v>
      </c>
      <c r="BD122" s="228"/>
      <c r="BE122" s="379"/>
      <c r="BF122" s="539"/>
      <c r="BG122" s="379"/>
      <c r="BH122" s="379"/>
      <c r="BI122" s="460"/>
      <c r="BJ122" s="464">
        <f t="shared" si="356"/>
        <v>390000</v>
      </c>
      <c r="BK122" s="465">
        <f t="shared" si="270"/>
        <v>132220</v>
      </c>
      <c r="BL122" s="637">
        <f t="shared" si="271"/>
        <v>257780</v>
      </c>
      <c r="BM122" s="219"/>
      <c r="BN122" s="219"/>
      <c r="BO122" s="464">
        <f t="shared" si="334"/>
        <v>390000</v>
      </c>
      <c r="BP122" s="465">
        <f t="shared" si="272"/>
        <v>143100</v>
      </c>
      <c r="BQ122" s="637">
        <f t="shared" si="335"/>
        <v>246900</v>
      </c>
      <c r="BR122" s="707">
        <f t="shared" si="273"/>
        <v>-10880</v>
      </c>
      <c r="BS122" s="298"/>
      <c r="BT122" s="379"/>
      <c r="BU122" s="298"/>
      <c r="BV122" s="464">
        <f t="shared" si="357"/>
        <v>390000</v>
      </c>
      <c r="BW122" s="464">
        <f t="shared" si="358"/>
        <v>17622.42885</v>
      </c>
      <c r="BX122" s="637">
        <f t="shared" si="274"/>
        <v>275402.42885000003</v>
      </c>
      <c r="BY122" s="707">
        <f t="shared" si="275"/>
        <v>17622.428850000026</v>
      </c>
      <c r="BZ122" s="298"/>
      <c r="CA122" s="379"/>
      <c r="CB122" s="219"/>
      <c r="CC122" s="464">
        <f t="shared" si="260"/>
        <v>26302.132611940302</v>
      </c>
      <c r="CD122" s="464">
        <f t="shared" si="276"/>
        <v>416302.13261194032</v>
      </c>
      <c r="CE122" s="465">
        <f t="shared" si="277"/>
        <v>151557.83171865673</v>
      </c>
      <c r="CF122" s="637">
        <f t="shared" si="359"/>
        <v>264744.30089328357</v>
      </c>
      <c r="CG122" s="707">
        <f t="shared" si="278"/>
        <v>6964.3008932835655</v>
      </c>
      <c r="CH122" s="298"/>
      <c r="CI122" s="465">
        <f t="shared" si="279"/>
        <v>141300</v>
      </c>
      <c r="CJ122" s="464">
        <f t="shared" si="360"/>
        <v>248700</v>
      </c>
      <c r="CK122" s="637">
        <f t="shared" si="361"/>
        <v>17622.42885</v>
      </c>
      <c r="CL122" s="637">
        <f t="shared" si="336"/>
        <v>266322.42885000003</v>
      </c>
      <c r="CM122" s="707">
        <f t="shared" si="280"/>
        <v>8542.4288500000257</v>
      </c>
      <c r="CN122" s="298"/>
      <c r="CO122" s="379"/>
      <c r="CP122" s="539"/>
      <c r="CQ122" s="379"/>
      <c r="CR122" s="26"/>
      <c r="CS122" s="519">
        <f t="shared" si="337"/>
        <v>390000</v>
      </c>
      <c r="CT122" s="520">
        <f t="shared" si="259"/>
        <v>140400</v>
      </c>
      <c r="CU122" s="521">
        <f t="shared" si="281"/>
        <v>249600</v>
      </c>
      <c r="CV122" s="523">
        <f t="shared" si="282"/>
        <v>-8180</v>
      </c>
      <c r="CW122" s="26"/>
      <c r="CX122" s="519">
        <f t="shared" si="338"/>
        <v>390000</v>
      </c>
      <c r="CY122" s="520">
        <f t="shared" si="369"/>
        <v>136500</v>
      </c>
      <c r="CZ122" s="521">
        <f t="shared" si="283"/>
        <v>253500</v>
      </c>
      <c r="DA122" s="522">
        <f t="shared" si="284"/>
        <v>-4280</v>
      </c>
      <c r="DB122" s="521">
        <f t="shared" si="339"/>
        <v>16500</v>
      </c>
      <c r="DC122" s="521">
        <f t="shared" si="285"/>
        <v>270000</v>
      </c>
      <c r="DD122" s="522">
        <f t="shared" si="362"/>
        <v>12220</v>
      </c>
      <c r="DE122" s="533">
        <f t="shared" si="340"/>
        <v>234.20056537779695</v>
      </c>
      <c r="DF122" s="26"/>
      <c r="DG122" s="379"/>
      <c r="DH122" s="480"/>
      <c r="DI122" s="519">
        <f t="shared" si="341"/>
        <v>390000</v>
      </c>
      <c r="DJ122" s="520">
        <f t="shared" si="370"/>
        <v>143100</v>
      </c>
      <c r="DK122" s="529">
        <f t="shared" si="286"/>
        <v>246900</v>
      </c>
      <c r="DL122" s="743">
        <f t="shared" si="287"/>
        <v>-10880</v>
      </c>
      <c r="DM122" s="744">
        <f t="shared" si="288"/>
        <v>-208.51899765224474</v>
      </c>
      <c r="DN122" s="480"/>
      <c r="DO122" s="379"/>
      <c r="DP122" s="484"/>
      <c r="DQ122" s="519">
        <f t="shared" si="342"/>
        <v>390000</v>
      </c>
      <c r="DR122" s="708">
        <f t="shared" si="289"/>
        <v>147950</v>
      </c>
      <c r="DS122" s="529">
        <f t="shared" si="290"/>
        <v>242050</v>
      </c>
      <c r="DT122" s="743">
        <f t="shared" si="291"/>
        <v>-15730</v>
      </c>
      <c r="DU122" s="744">
        <f t="shared" si="292"/>
        <v>-301.47094053950457</v>
      </c>
      <c r="DV122" s="484"/>
      <c r="DW122" s="379"/>
      <c r="DX122" s="486"/>
      <c r="DY122" s="464">
        <f t="shared" si="363"/>
        <v>390000</v>
      </c>
      <c r="DZ122" s="708">
        <f t="shared" si="293"/>
        <v>131177.5</v>
      </c>
      <c r="EA122" s="529">
        <f t="shared" si="364"/>
        <v>258822.5</v>
      </c>
      <c r="EB122" s="530">
        <f t="shared" si="365"/>
        <v>1042.5</v>
      </c>
      <c r="EC122" s="533">
        <f t="shared" si="366"/>
        <v>39.959752766997269</v>
      </c>
      <c r="ED122" s="464">
        <f t="shared" si="343"/>
        <v>0</v>
      </c>
      <c r="EE122" s="524">
        <f t="shared" si="294"/>
        <v>1042.5</v>
      </c>
      <c r="EF122" s="531">
        <f t="shared" si="367"/>
        <v>39.959752766997269</v>
      </c>
      <c r="EG122" s="531">
        <f t="shared" si="368"/>
        <v>19.979876383498635</v>
      </c>
      <c r="EH122" s="486"/>
      <c r="EI122" s="379"/>
      <c r="EJ122" s="686"/>
      <c r="EK122" s="519">
        <f t="shared" si="344"/>
        <v>390000</v>
      </c>
      <c r="EL122" s="708">
        <f t="shared" si="295"/>
        <v>101850</v>
      </c>
      <c r="EM122" s="529">
        <f t="shared" si="296"/>
        <v>288150</v>
      </c>
      <c r="EN122" s="530">
        <f t="shared" si="297"/>
        <v>30370</v>
      </c>
      <c r="EO122" s="531">
        <f t="shared" si="298"/>
        <v>582.05165061568687</v>
      </c>
      <c r="EP122" s="641">
        <f t="shared" si="299"/>
        <v>0</v>
      </c>
      <c r="EQ122" s="530">
        <f t="shared" si="300"/>
        <v>30370</v>
      </c>
      <c r="ER122" s="532">
        <f t="shared" si="301"/>
        <v>582.05165061568687</v>
      </c>
      <c r="ES122" s="686"/>
      <c r="ET122" s="379"/>
      <c r="EU122" s="686"/>
      <c r="EV122" s="519">
        <f t="shared" si="345"/>
        <v>390000</v>
      </c>
      <c r="EW122" s="708">
        <f t="shared" si="302"/>
        <v>131700</v>
      </c>
      <c r="EX122" s="529">
        <f t="shared" si="303"/>
        <v>258300</v>
      </c>
      <c r="EY122" s="530">
        <f t="shared" si="304"/>
        <v>520</v>
      </c>
      <c r="EZ122" s="531">
        <f t="shared" si="305"/>
        <v>9.9659815054381671</v>
      </c>
      <c r="FA122" s="641">
        <f t="shared" si="306"/>
        <v>0</v>
      </c>
      <c r="FB122" s="530">
        <f t="shared" si="307"/>
        <v>520</v>
      </c>
      <c r="FC122" s="532">
        <f t="shared" si="308"/>
        <v>9.9659815054381671</v>
      </c>
      <c r="FD122" s="686"/>
      <c r="FE122" s="379"/>
      <c r="FF122" s="686"/>
      <c r="FG122" s="519">
        <f t="shared" si="346"/>
        <v>390000</v>
      </c>
      <c r="FH122" s="708">
        <f t="shared" si="309"/>
        <v>128400</v>
      </c>
      <c r="FI122" s="529">
        <f t="shared" si="310"/>
        <v>261600</v>
      </c>
      <c r="FJ122" s="530">
        <f t="shared" si="311"/>
        <v>3820</v>
      </c>
      <c r="FK122" s="531">
        <f t="shared" si="312"/>
        <v>73.21163336687269</v>
      </c>
      <c r="FL122" s="641">
        <f t="shared" si="313"/>
        <v>0</v>
      </c>
      <c r="FM122" s="530">
        <f t="shared" si="314"/>
        <v>3820</v>
      </c>
      <c r="FN122" s="532">
        <f t="shared" si="315"/>
        <v>73.21163336687269</v>
      </c>
      <c r="FO122" s="686"/>
      <c r="FP122" s="379"/>
      <c r="FQ122" s="686"/>
      <c r="FR122" s="519">
        <f t="shared" si="347"/>
        <v>390000</v>
      </c>
      <c r="FS122" s="708">
        <f t="shared" si="316"/>
        <v>115800</v>
      </c>
      <c r="FT122" s="529">
        <f t="shared" si="317"/>
        <v>274200</v>
      </c>
      <c r="FU122" s="530">
        <f t="shared" si="318"/>
        <v>16420</v>
      </c>
      <c r="FV122" s="531">
        <f t="shared" si="319"/>
        <v>314.69503138325905</v>
      </c>
      <c r="FW122" s="641">
        <f t="shared" si="320"/>
        <v>0</v>
      </c>
      <c r="FX122" s="530">
        <f t="shared" si="321"/>
        <v>16420</v>
      </c>
      <c r="FY122" s="532">
        <f t="shared" si="322"/>
        <v>314.69503138325905</v>
      </c>
      <c r="FZ122" s="686"/>
      <c r="GA122" s="379"/>
      <c r="GB122" s="379"/>
      <c r="GC122" s="379"/>
      <c r="GD122" s="379"/>
      <c r="GE122" s="379"/>
      <c r="GF122" s="379"/>
      <c r="GG122" s="379"/>
    </row>
    <row r="123" spans="1:189" s="1" customFormat="1" x14ac:dyDescent="0.25">
      <c r="A123" s="379"/>
      <c r="B123" s="379"/>
      <c r="C123" s="379"/>
      <c r="D123" s="379"/>
      <c r="E123" s="379"/>
      <c r="F123" s="379"/>
      <c r="G123" s="379"/>
      <c r="H123" s="379"/>
      <c r="I123" s="539"/>
      <c r="J123" s="379"/>
      <c r="K123" s="379"/>
      <c r="L123" s="379"/>
      <c r="M123" s="379"/>
      <c r="N123" s="379"/>
      <c r="O123" s="379"/>
      <c r="P123" s="379"/>
      <c r="Q123" s="379"/>
      <c r="R123" s="539"/>
      <c r="S123" s="379"/>
      <c r="T123" s="228"/>
      <c r="U123" s="729">
        <f t="shared" si="348"/>
        <v>395000</v>
      </c>
      <c r="V123" s="730">
        <f t="shared" si="349"/>
        <v>6964.3008932835655</v>
      </c>
      <c r="W123" s="753">
        <f t="shared" si="350"/>
        <v>-8480</v>
      </c>
      <c r="X123" s="732">
        <f t="shared" si="351"/>
        <v>12420</v>
      </c>
      <c r="Y123" s="754">
        <f t="shared" si="352"/>
        <v>-11330</v>
      </c>
      <c r="Z123" s="667">
        <f t="shared" si="353"/>
        <v>-16030</v>
      </c>
      <c r="AA123" s="496">
        <f t="shared" si="354"/>
        <v>1042.5</v>
      </c>
      <c r="AB123" s="734">
        <f t="shared" si="355"/>
        <v>1042.5</v>
      </c>
      <c r="AC123" s="761">
        <f t="shared" si="261"/>
        <v>16720</v>
      </c>
      <c r="AD123" s="762">
        <f t="shared" si="262"/>
        <v>16720</v>
      </c>
      <c r="AE123" s="228"/>
      <c r="AF123" s="379"/>
      <c r="AG123" s="228"/>
      <c r="AH123" s="499">
        <f t="shared" si="263"/>
        <v>2.6700536338931737</v>
      </c>
      <c r="AI123" s="755">
        <f t="shared" si="323"/>
        <v>-3.2511597592301498</v>
      </c>
      <c r="AJ123" s="500">
        <f t="shared" si="264"/>
        <v>4.7617221945328376</v>
      </c>
      <c r="AK123" s="756">
        <f t="shared" si="324"/>
        <v>-4.3438254801978298</v>
      </c>
      <c r="AL123" s="673">
        <f t="shared" si="325"/>
        <v>-6.1457654410918989</v>
      </c>
      <c r="AM123" s="503">
        <f t="shared" si="326"/>
        <v>0.39968561898554616</v>
      </c>
      <c r="AN123" s="735">
        <f t="shared" si="265"/>
        <v>0.39968561898554616</v>
      </c>
      <c r="AO123" s="674">
        <f t="shared" si="266"/>
        <v>6.4103055630103896</v>
      </c>
      <c r="AP123" s="675">
        <f t="shared" si="267"/>
        <v>6.4103055630103896</v>
      </c>
      <c r="AQ123" s="228"/>
      <c r="AR123" s="379"/>
      <c r="AS123" s="228"/>
      <c r="AT123" s="729">
        <f t="shared" si="327"/>
        <v>395000</v>
      </c>
      <c r="AU123" s="736">
        <f t="shared" si="268"/>
        <v>133.47325750148178</v>
      </c>
      <c r="AV123" s="757">
        <f t="shared" si="328"/>
        <v>-162.52215993483782</v>
      </c>
      <c r="AW123" s="738">
        <f t="shared" si="329"/>
        <v>238.03363518758084</v>
      </c>
      <c r="AX123" s="758">
        <f t="shared" si="330"/>
        <v>-217.14340472425855</v>
      </c>
      <c r="AY123" s="673">
        <f t="shared" si="331"/>
        <v>-307.22054525418042</v>
      </c>
      <c r="AZ123" s="503">
        <f t="shared" si="332"/>
        <v>19.979876383498635</v>
      </c>
      <c r="BA123" s="735">
        <f t="shared" si="333"/>
        <v>19.979876383498635</v>
      </c>
      <c r="BB123" s="676">
        <f t="shared" si="269"/>
        <v>320.4446360979349</v>
      </c>
      <c r="BC123" s="669">
        <f t="shared" si="269"/>
        <v>320.4446360979349</v>
      </c>
      <c r="BD123" s="228"/>
      <c r="BE123" s="379"/>
      <c r="BF123" s="539"/>
      <c r="BG123" s="379"/>
      <c r="BH123" s="379"/>
      <c r="BI123" s="460"/>
      <c r="BJ123" s="518">
        <f t="shared" si="356"/>
        <v>395000</v>
      </c>
      <c r="BK123" s="349">
        <f t="shared" si="270"/>
        <v>134170</v>
      </c>
      <c r="BL123" s="361">
        <f t="shared" si="271"/>
        <v>260830</v>
      </c>
      <c r="BM123" s="219"/>
      <c r="BN123" s="219"/>
      <c r="BO123" s="518">
        <f t="shared" si="334"/>
        <v>395000</v>
      </c>
      <c r="BP123" s="677">
        <f t="shared" si="272"/>
        <v>145500</v>
      </c>
      <c r="BQ123" s="361">
        <f t="shared" si="335"/>
        <v>249500</v>
      </c>
      <c r="BR123" s="740">
        <f t="shared" si="273"/>
        <v>-11330</v>
      </c>
      <c r="BS123" s="298"/>
      <c r="BT123" s="379"/>
      <c r="BU123" s="298"/>
      <c r="BV123" s="518">
        <f t="shared" si="357"/>
        <v>395000</v>
      </c>
      <c r="BW123" s="518">
        <f t="shared" si="358"/>
        <v>17622.42885</v>
      </c>
      <c r="BX123" s="361">
        <f t="shared" si="274"/>
        <v>278452.42885000003</v>
      </c>
      <c r="BY123" s="740">
        <f t="shared" si="275"/>
        <v>17622.428850000026</v>
      </c>
      <c r="BZ123" s="298"/>
      <c r="CA123" s="379"/>
      <c r="CB123" s="219"/>
      <c r="CC123" s="518">
        <f t="shared" si="260"/>
        <v>26302.132611940302</v>
      </c>
      <c r="CD123" s="518">
        <f t="shared" si="276"/>
        <v>421302.13261194032</v>
      </c>
      <c r="CE123" s="349">
        <f t="shared" si="277"/>
        <v>153507.83171865673</v>
      </c>
      <c r="CF123" s="361">
        <f t="shared" si="359"/>
        <v>267794.30089328357</v>
      </c>
      <c r="CG123" s="740">
        <f t="shared" si="278"/>
        <v>6964.3008932835655</v>
      </c>
      <c r="CH123" s="298"/>
      <c r="CI123" s="349">
        <f t="shared" si="279"/>
        <v>143250</v>
      </c>
      <c r="CJ123" s="518">
        <f t="shared" si="360"/>
        <v>251750</v>
      </c>
      <c r="CK123" s="361">
        <f t="shared" si="361"/>
        <v>17622.42885</v>
      </c>
      <c r="CL123" s="361">
        <f t="shared" si="336"/>
        <v>269372.42885000003</v>
      </c>
      <c r="CM123" s="740">
        <f t="shared" si="280"/>
        <v>8542.4288500000257</v>
      </c>
      <c r="CN123" s="298"/>
      <c r="CO123" s="379"/>
      <c r="CP123" s="539"/>
      <c r="CQ123" s="379"/>
      <c r="CR123" s="26"/>
      <c r="CS123" s="525">
        <f t="shared" si="337"/>
        <v>395000</v>
      </c>
      <c r="CT123" s="656">
        <f t="shared" si="259"/>
        <v>142650</v>
      </c>
      <c r="CU123" s="657">
        <f t="shared" si="281"/>
        <v>252350</v>
      </c>
      <c r="CV123" s="534">
        <f t="shared" si="282"/>
        <v>-8480</v>
      </c>
      <c r="CW123" s="26"/>
      <c r="CX123" s="525">
        <f t="shared" si="338"/>
        <v>395000</v>
      </c>
      <c r="CY123" s="656">
        <f t="shared" si="369"/>
        <v>138250</v>
      </c>
      <c r="CZ123" s="657">
        <f t="shared" si="283"/>
        <v>256750</v>
      </c>
      <c r="DA123" s="527">
        <f t="shared" si="284"/>
        <v>-4080</v>
      </c>
      <c r="DB123" s="657">
        <f t="shared" si="339"/>
        <v>16500</v>
      </c>
      <c r="DC123" s="657">
        <f t="shared" si="285"/>
        <v>273250</v>
      </c>
      <c r="DD123" s="527">
        <f t="shared" si="362"/>
        <v>12420</v>
      </c>
      <c r="DE123" s="363">
        <f t="shared" si="340"/>
        <v>238.03363518758084</v>
      </c>
      <c r="DF123" s="26"/>
      <c r="DG123" s="379"/>
      <c r="DH123" s="480"/>
      <c r="DI123" s="525">
        <f t="shared" si="341"/>
        <v>395000</v>
      </c>
      <c r="DJ123" s="656">
        <f t="shared" si="370"/>
        <v>145500</v>
      </c>
      <c r="DK123" s="526">
        <f t="shared" si="286"/>
        <v>249500</v>
      </c>
      <c r="DL123" s="759">
        <f t="shared" si="287"/>
        <v>-11330</v>
      </c>
      <c r="DM123" s="760">
        <f t="shared" si="288"/>
        <v>-217.14340472425855</v>
      </c>
      <c r="DN123" s="480"/>
      <c r="DO123" s="379"/>
      <c r="DP123" s="484"/>
      <c r="DQ123" s="525">
        <f t="shared" si="342"/>
        <v>395000</v>
      </c>
      <c r="DR123" s="741">
        <f t="shared" si="289"/>
        <v>150200</v>
      </c>
      <c r="DS123" s="526">
        <f t="shared" si="290"/>
        <v>244800</v>
      </c>
      <c r="DT123" s="759">
        <f t="shared" si="291"/>
        <v>-16030</v>
      </c>
      <c r="DU123" s="760">
        <f t="shared" si="292"/>
        <v>-307.22054525418042</v>
      </c>
      <c r="DV123" s="484"/>
      <c r="DW123" s="379"/>
      <c r="DX123" s="486"/>
      <c r="DY123" s="518">
        <f t="shared" si="363"/>
        <v>395000</v>
      </c>
      <c r="DZ123" s="741">
        <f t="shared" si="293"/>
        <v>133127.5</v>
      </c>
      <c r="EA123" s="526">
        <f t="shared" si="364"/>
        <v>261872.5</v>
      </c>
      <c r="EB123" s="659">
        <f t="shared" si="365"/>
        <v>1042.5</v>
      </c>
      <c r="EC123" s="363">
        <f t="shared" si="366"/>
        <v>39.959752766997269</v>
      </c>
      <c r="ED123" s="518">
        <f t="shared" si="343"/>
        <v>0</v>
      </c>
      <c r="EE123" s="658">
        <f t="shared" si="294"/>
        <v>1042.5</v>
      </c>
      <c r="EF123" s="660">
        <f t="shared" si="367"/>
        <v>39.959752766997269</v>
      </c>
      <c r="EG123" s="660">
        <f t="shared" si="368"/>
        <v>19.979876383498635</v>
      </c>
      <c r="EH123" s="486"/>
      <c r="EI123" s="379"/>
      <c r="EJ123" s="686"/>
      <c r="EK123" s="525">
        <f t="shared" si="344"/>
        <v>395000</v>
      </c>
      <c r="EL123" s="741">
        <f t="shared" si="295"/>
        <v>103250</v>
      </c>
      <c r="EM123" s="526">
        <f t="shared" si="296"/>
        <v>291750</v>
      </c>
      <c r="EN123" s="659">
        <f t="shared" si="297"/>
        <v>30920</v>
      </c>
      <c r="EO123" s="660">
        <f t="shared" si="298"/>
        <v>592.59259259259261</v>
      </c>
      <c r="EP123" s="536">
        <f t="shared" si="299"/>
        <v>0</v>
      </c>
      <c r="EQ123" s="659">
        <f t="shared" si="300"/>
        <v>30920</v>
      </c>
      <c r="ER123" s="661">
        <f t="shared" si="301"/>
        <v>592.59259259259261</v>
      </c>
      <c r="ES123" s="686"/>
      <c r="ET123" s="379"/>
      <c r="EU123" s="686"/>
      <c r="EV123" s="525">
        <f t="shared" si="345"/>
        <v>395000</v>
      </c>
      <c r="EW123" s="741">
        <f t="shared" si="302"/>
        <v>133650</v>
      </c>
      <c r="EX123" s="526">
        <f t="shared" si="303"/>
        <v>261350</v>
      </c>
      <c r="EY123" s="659">
        <f t="shared" si="304"/>
        <v>520</v>
      </c>
      <c r="EZ123" s="660">
        <f t="shared" si="305"/>
        <v>9.9659815054381671</v>
      </c>
      <c r="FA123" s="536">
        <f t="shared" si="306"/>
        <v>0</v>
      </c>
      <c r="FB123" s="659">
        <f t="shared" si="307"/>
        <v>520</v>
      </c>
      <c r="FC123" s="661">
        <f t="shared" si="308"/>
        <v>9.9659815054381671</v>
      </c>
      <c r="FD123" s="686"/>
      <c r="FE123" s="379"/>
      <c r="FF123" s="686"/>
      <c r="FG123" s="525">
        <f t="shared" si="346"/>
        <v>395000</v>
      </c>
      <c r="FH123" s="741">
        <f t="shared" si="309"/>
        <v>130350</v>
      </c>
      <c r="FI123" s="526">
        <f t="shared" si="310"/>
        <v>264650</v>
      </c>
      <c r="FJ123" s="659">
        <f t="shared" si="311"/>
        <v>3820</v>
      </c>
      <c r="FK123" s="660">
        <f t="shared" si="312"/>
        <v>73.21163336687269</v>
      </c>
      <c r="FL123" s="536">
        <f t="shared" si="313"/>
        <v>0</v>
      </c>
      <c r="FM123" s="659">
        <f t="shared" si="314"/>
        <v>3820</v>
      </c>
      <c r="FN123" s="661">
        <f t="shared" si="315"/>
        <v>73.21163336687269</v>
      </c>
      <c r="FO123" s="686"/>
      <c r="FP123" s="379"/>
      <c r="FQ123" s="686"/>
      <c r="FR123" s="525">
        <f t="shared" si="347"/>
        <v>395000</v>
      </c>
      <c r="FS123" s="741">
        <f t="shared" si="316"/>
        <v>117450</v>
      </c>
      <c r="FT123" s="526">
        <f t="shared" si="317"/>
        <v>277550</v>
      </c>
      <c r="FU123" s="659">
        <f t="shared" si="318"/>
        <v>16720</v>
      </c>
      <c r="FV123" s="660">
        <f t="shared" si="319"/>
        <v>320.4446360979349</v>
      </c>
      <c r="FW123" s="536">
        <f t="shared" si="320"/>
        <v>0</v>
      </c>
      <c r="FX123" s="659">
        <f t="shared" si="321"/>
        <v>16720</v>
      </c>
      <c r="FY123" s="661">
        <f t="shared" si="322"/>
        <v>320.4446360979349</v>
      </c>
      <c r="FZ123" s="686"/>
      <c r="GA123" s="379"/>
      <c r="GB123" s="379"/>
      <c r="GC123" s="379"/>
      <c r="GD123" s="379"/>
      <c r="GE123" s="379"/>
      <c r="GF123" s="379"/>
      <c r="GG123" s="379"/>
    </row>
    <row r="124" spans="1:189" s="1" customFormat="1" x14ac:dyDescent="0.25">
      <c r="A124" s="379"/>
      <c r="B124" s="379"/>
      <c r="C124" s="379"/>
      <c r="D124" s="379"/>
      <c r="E124" s="379"/>
      <c r="F124" s="379"/>
      <c r="G124" s="379"/>
      <c r="H124" s="379"/>
      <c r="I124" s="539"/>
      <c r="J124" s="379"/>
      <c r="K124" s="379"/>
      <c r="L124" s="379"/>
      <c r="M124" s="379"/>
      <c r="N124" s="379"/>
      <c r="O124" s="379"/>
      <c r="P124" s="379"/>
      <c r="Q124" s="379"/>
      <c r="R124" s="539"/>
      <c r="S124" s="379"/>
      <c r="T124" s="228"/>
      <c r="U124" s="450">
        <f t="shared" si="348"/>
        <v>400000</v>
      </c>
      <c r="V124" s="712">
        <f t="shared" si="349"/>
        <v>6964.3008932835655</v>
      </c>
      <c r="W124" s="752">
        <f t="shared" si="350"/>
        <v>-8780</v>
      </c>
      <c r="X124" s="697">
        <f t="shared" si="351"/>
        <v>12620</v>
      </c>
      <c r="Y124" s="745">
        <f t="shared" si="352"/>
        <v>-11780</v>
      </c>
      <c r="Z124" s="642">
        <f t="shared" si="353"/>
        <v>-16330</v>
      </c>
      <c r="AA124" s="439">
        <f t="shared" si="354"/>
        <v>1042.5</v>
      </c>
      <c r="AB124" s="713">
        <f t="shared" si="355"/>
        <v>1042.5</v>
      </c>
      <c r="AC124" s="630">
        <f t="shared" si="261"/>
        <v>17020</v>
      </c>
      <c r="AD124" s="459">
        <f t="shared" si="262"/>
        <v>17020</v>
      </c>
      <c r="AE124" s="228"/>
      <c r="AF124" s="379"/>
      <c r="AG124" s="228"/>
      <c r="AH124" s="715">
        <f t="shared" si="263"/>
        <v>2.6391923955144634</v>
      </c>
      <c r="AI124" s="749">
        <f t="shared" si="323"/>
        <v>-3.3272699711990299</v>
      </c>
      <c r="AJ124" s="716">
        <f t="shared" si="264"/>
        <v>4.7824768834318627</v>
      </c>
      <c r="AK124" s="746">
        <f t="shared" si="324"/>
        <v>-4.4641503713809305</v>
      </c>
      <c r="AL124" s="643">
        <f t="shared" si="325"/>
        <v>-6.1884189783234804</v>
      </c>
      <c r="AM124" s="457">
        <f t="shared" si="326"/>
        <v>0.39506593906321053</v>
      </c>
      <c r="AN124" s="717">
        <f t="shared" si="265"/>
        <v>0.39506593906321053</v>
      </c>
      <c r="AO124" s="633">
        <f t="shared" si="266"/>
        <v>6.4499014703653179</v>
      </c>
      <c r="AP124" s="634">
        <f t="shared" si="267"/>
        <v>6.4499014703653179</v>
      </c>
      <c r="AQ124" s="228"/>
      <c r="AR124" s="379"/>
      <c r="AS124" s="228"/>
      <c r="AT124" s="450">
        <f t="shared" si="327"/>
        <v>400000</v>
      </c>
      <c r="AU124" s="718">
        <f t="shared" si="268"/>
        <v>133.47325750148178</v>
      </c>
      <c r="AV124" s="750">
        <f t="shared" si="328"/>
        <v>-168.27176464951367</v>
      </c>
      <c r="AW124" s="720">
        <f t="shared" si="329"/>
        <v>241.86670499736476</v>
      </c>
      <c r="AX124" s="747">
        <f t="shared" si="330"/>
        <v>-225.76781179627233</v>
      </c>
      <c r="AY124" s="643">
        <f t="shared" si="331"/>
        <v>-312.97014996885628</v>
      </c>
      <c r="AZ124" s="457">
        <f t="shared" si="332"/>
        <v>19.979876383498635</v>
      </c>
      <c r="BA124" s="717">
        <f t="shared" si="333"/>
        <v>19.979876383498635</v>
      </c>
      <c r="BB124" s="458">
        <f t="shared" si="269"/>
        <v>326.19424081261081</v>
      </c>
      <c r="BC124" s="459">
        <f t="shared" si="269"/>
        <v>326.19424081261081</v>
      </c>
      <c r="BD124" s="228"/>
      <c r="BE124" s="379"/>
      <c r="BF124" s="539"/>
      <c r="BG124" s="379"/>
      <c r="BH124" s="379"/>
      <c r="BI124" s="460"/>
      <c r="BJ124" s="464">
        <f t="shared" si="356"/>
        <v>400000</v>
      </c>
      <c r="BK124" s="465">
        <f t="shared" si="270"/>
        <v>136120</v>
      </c>
      <c r="BL124" s="637">
        <f t="shared" si="271"/>
        <v>263880</v>
      </c>
      <c r="BM124" s="219"/>
      <c r="BN124" s="219"/>
      <c r="BO124" s="464">
        <f t="shared" si="334"/>
        <v>400000</v>
      </c>
      <c r="BP124" s="465">
        <f t="shared" si="272"/>
        <v>147900</v>
      </c>
      <c r="BQ124" s="637">
        <f t="shared" si="335"/>
        <v>252100</v>
      </c>
      <c r="BR124" s="707">
        <f t="shared" si="273"/>
        <v>-11780</v>
      </c>
      <c r="BS124" s="298"/>
      <c r="BT124" s="379"/>
      <c r="BU124" s="298"/>
      <c r="BV124" s="464">
        <f t="shared" si="357"/>
        <v>400000</v>
      </c>
      <c r="BW124" s="464">
        <f t="shared" si="358"/>
        <v>17622.42885</v>
      </c>
      <c r="BX124" s="637">
        <f t="shared" si="274"/>
        <v>281502.42885000003</v>
      </c>
      <c r="BY124" s="707">
        <f t="shared" si="275"/>
        <v>17622.428850000026</v>
      </c>
      <c r="BZ124" s="298"/>
      <c r="CA124" s="379"/>
      <c r="CB124" s="219"/>
      <c r="CC124" s="464">
        <f t="shared" si="260"/>
        <v>26302.132611940302</v>
      </c>
      <c r="CD124" s="464">
        <f t="shared" si="276"/>
        <v>426302.13261194032</v>
      </c>
      <c r="CE124" s="465">
        <f t="shared" si="277"/>
        <v>155457.83171865673</v>
      </c>
      <c r="CF124" s="637">
        <f t="shared" si="359"/>
        <v>270844.30089328357</v>
      </c>
      <c r="CG124" s="707">
        <f t="shared" si="278"/>
        <v>6964.3008932835655</v>
      </c>
      <c r="CH124" s="298"/>
      <c r="CI124" s="465">
        <f t="shared" si="279"/>
        <v>145200</v>
      </c>
      <c r="CJ124" s="464">
        <f t="shared" si="360"/>
        <v>254800</v>
      </c>
      <c r="CK124" s="637">
        <f t="shared" si="361"/>
        <v>17622.42885</v>
      </c>
      <c r="CL124" s="637">
        <f t="shared" si="336"/>
        <v>272422.42885000003</v>
      </c>
      <c r="CM124" s="707">
        <f t="shared" si="280"/>
        <v>8542.4288500000257</v>
      </c>
      <c r="CN124" s="298"/>
      <c r="CO124" s="379"/>
      <c r="CP124" s="539"/>
      <c r="CQ124" s="379"/>
      <c r="CR124" s="26"/>
      <c r="CS124" s="519">
        <f t="shared" si="337"/>
        <v>400000</v>
      </c>
      <c r="CT124" s="520">
        <f t="shared" si="259"/>
        <v>144900</v>
      </c>
      <c r="CU124" s="521">
        <f t="shared" si="281"/>
        <v>255100</v>
      </c>
      <c r="CV124" s="523">
        <f t="shared" si="282"/>
        <v>-8780</v>
      </c>
      <c r="CW124" s="26"/>
      <c r="CX124" s="519">
        <f t="shared" si="338"/>
        <v>400000</v>
      </c>
      <c r="CY124" s="520">
        <f t="shared" si="369"/>
        <v>140000</v>
      </c>
      <c r="CZ124" s="521">
        <f t="shared" si="283"/>
        <v>260000</v>
      </c>
      <c r="DA124" s="522">
        <f t="shared" si="284"/>
        <v>-3880</v>
      </c>
      <c r="DB124" s="521">
        <f t="shared" si="339"/>
        <v>16500</v>
      </c>
      <c r="DC124" s="521">
        <f t="shared" si="285"/>
        <v>276500</v>
      </c>
      <c r="DD124" s="522">
        <f t="shared" si="362"/>
        <v>12620</v>
      </c>
      <c r="DE124" s="533">
        <f t="shared" si="340"/>
        <v>241.86670499736476</v>
      </c>
      <c r="DF124" s="26"/>
      <c r="DG124" s="379"/>
      <c r="DH124" s="480"/>
      <c r="DI124" s="519">
        <f t="shared" si="341"/>
        <v>400000</v>
      </c>
      <c r="DJ124" s="520">
        <f t="shared" si="370"/>
        <v>147900</v>
      </c>
      <c r="DK124" s="529">
        <f t="shared" si="286"/>
        <v>252100</v>
      </c>
      <c r="DL124" s="743">
        <f t="shared" si="287"/>
        <v>-11780</v>
      </c>
      <c r="DM124" s="744">
        <f t="shared" si="288"/>
        <v>-225.76781179627233</v>
      </c>
      <c r="DN124" s="480"/>
      <c r="DO124" s="379"/>
      <c r="DP124" s="484"/>
      <c r="DQ124" s="519">
        <f t="shared" si="342"/>
        <v>400000</v>
      </c>
      <c r="DR124" s="708">
        <f t="shared" si="289"/>
        <v>152450</v>
      </c>
      <c r="DS124" s="529">
        <f t="shared" si="290"/>
        <v>247550</v>
      </c>
      <c r="DT124" s="743">
        <f t="shared" si="291"/>
        <v>-16330</v>
      </c>
      <c r="DU124" s="744">
        <f t="shared" si="292"/>
        <v>-312.97014996885628</v>
      </c>
      <c r="DV124" s="484"/>
      <c r="DW124" s="379"/>
      <c r="DX124" s="486"/>
      <c r="DY124" s="464">
        <f t="shared" si="363"/>
        <v>400000</v>
      </c>
      <c r="DZ124" s="708">
        <f t="shared" si="293"/>
        <v>135077.5</v>
      </c>
      <c r="EA124" s="529">
        <f t="shared" si="364"/>
        <v>264922.5</v>
      </c>
      <c r="EB124" s="530">
        <f t="shared" si="365"/>
        <v>1042.5</v>
      </c>
      <c r="EC124" s="533">
        <f t="shared" si="366"/>
        <v>39.959752766997269</v>
      </c>
      <c r="ED124" s="464">
        <f t="shared" si="343"/>
        <v>0</v>
      </c>
      <c r="EE124" s="524">
        <f t="shared" si="294"/>
        <v>1042.5</v>
      </c>
      <c r="EF124" s="531">
        <f t="shared" si="367"/>
        <v>39.959752766997269</v>
      </c>
      <c r="EG124" s="531">
        <f t="shared" si="368"/>
        <v>19.979876383498635</v>
      </c>
      <c r="EH124" s="486"/>
      <c r="EI124" s="379"/>
      <c r="EJ124" s="686"/>
      <c r="EK124" s="519">
        <f t="shared" si="344"/>
        <v>400000</v>
      </c>
      <c r="EL124" s="708">
        <f t="shared" si="295"/>
        <v>104650</v>
      </c>
      <c r="EM124" s="529">
        <f t="shared" si="296"/>
        <v>295350</v>
      </c>
      <c r="EN124" s="530">
        <f t="shared" si="297"/>
        <v>31470</v>
      </c>
      <c r="EO124" s="531">
        <f t="shared" si="298"/>
        <v>603.13353456949835</v>
      </c>
      <c r="EP124" s="641">
        <f t="shared" si="299"/>
        <v>0</v>
      </c>
      <c r="EQ124" s="530">
        <f t="shared" si="300"/>
        <v>31470</v>
      </c>
      <c r="ER124" s="532">
        <f t="shared" si="301"/>
        <v>603.13353456949835</v>
      </c>
      <c r="ES124" s="686"/>
      <c r="ET124" s="379"/>
      <c r="EU124" s="686"/>
      <c r="EV124" s="519">
        <f t="shared" si="345"/>
        <v>400000</v>
      </c>
      <c r="EW124" s="708">
        <f t="shared" si="302"/>
        <v>135600</v>
      </c>
      <c r="EX124" s="529">
        <f t="shared" si="303"/>
        <v>264400</v>
      </c>
      <c r="EY124" s="530">
        <f t="shared" si="304"/>
        <v>520</v>
      </c>
      <c r="EZ124" s="531">
        <f t="shared" si="305"/>
        <v>9.9659815054381671</v>
      </c>
      <c r="FA124" s="641">
        <f t="shared" si="306"/>
        <v>0</v>
      </c>
      <c r="FB124" s="530">
        <f t="shared" si="307"/>
        <v>520</v>
      </c>
      <c r="FC124" s="532">
        <f t="shared" si="308"/>
        <v>9.9659815054381671</v>
      </c>
      <c r="FD124" s="686"/>
      <c r="FE124" s="379"/>
      <c r="FF124" s="686"/>
      <c r="FG124" s="519">
        <f t="shared" si="346"/>
        <v>400000</v>
      </c>
      <c r="FH124" s="708">
        <f t="shared" si="309"/>
        <v>132300</v>
      </c>
      <c r="FI124" s="529">
        <f t="shared" si="310"/>
        <v>267700</v>
      </c>
      <c r="FJ124" s="530">
        <f t="shared" si="311"/>
        <v>3820</v>
      </c>
      <c r="FK124" s="531">
        <f t="shared" si="312"/>
        <v>73.21163336687269</v>
      </c>
      <c r="FL124" s="641">
        <f t="shared" si="313"/>
        <v>0</v>
      </c>
      <c r="FM124" s="530">
        <f t="shared" si="314"/>
        <v>3820</v>
      </c>
      <c r="FN124" s="532">
        <f t="shared" si="315"/>
        <v>73.21163336687269</v>
      </c>
      <c r="FO124" s="686"/>
      <c r="FP124" s="379"/>
      <c r="FQ124" s="686"/>
      <c r="FR124" s="519">
        <f t="shared" si="347"/>
        <v>400000</v>
      </c>
      <c r="FS124" s="708">
        <f t="shared" si="316"/>
        <v>119100</v>
      </c>
      <c r="FT124" s="529">
        <f t="shared" si="317"/>
        <v>280900</v>
      </c>
      <c r="FU124" s="530">
        <f t="shared" si="318"/>
        <v>17020</v>
      </c>
      <c r="FV124" s="531">
        <f t="shared" si="319"/>
        <v>326.19424081261081</v>
      </c>
      <c r="FW124" s="641">
        <f t="shared" si="320"/>
        <v>0</v>
      </c>
      <c r="FX124" s="530">
        <f t="shared" si="321"/>
        <v>17020</v>
      </c>
      <c r="FY124" s="532">
        <f t="shared" si="322"/>
        <v>326.19424081261081</v>
      </c>
      <c r="FZ124" s="686"/>
      <c r="GA124" s="379"/>
      <c r="GB124" s="379"/>
      <c r="GC124" s="379"/>
      <c r="GD124" s="379"/>
      <c r="GE124" s="379"/>
      <c r="GF124" s="379"/>
      <c r="GG124" s="379"/>
    </row>
    <row r="125" spans="1:189" s="1" customFormat="1" x14ac:dyDescent="0.25">
      <c r="A125" s="379"/>
      <c r="B125" s="379"/>
      <c r="C125" s="379"/>
      <c r="D125" s="379"/>
      <c r="E125" s="379"/>
      <c r="F125" s="379"/>
      <c r="G125" s="379"/>
      <c r="H125" s="379"/>
      <c r="I125" s="539"/>
      <c r="J125" s="379"/>
      <c r="K125" s="379"/>
      <c r="L125" s="379"/>
      <c r="M125" s="379"/>
      <c r="N125" s="379"/>
      <c r="O125" s="379"/>
      <c r="P125" s="379"/>
      <c r="Q125" s="379"/>
      <c r="R125" s="539"/>
      <c r="S125" s="379"/>
      <c r="T125" s="228"/>
      <c r="U125" s="450">
        <f t="shared" si="348"/>
        <v>405000</v>
      </c>
      <c r="V125" s="712">
        <f t="shared" si="349"/>
        <v>6964.3008932835655</v>
      </c>
      <c r="W125" s="752">
        <f t="shared" si="350"/>
        <v>-9080</v>
      </c>
      <c r="X125" s="697">
        <f t="shared" si="351"/>
        <v>12820</v>
      </c>
      <c r="Y125" s="745">
        <f t="shared" si="352"/>
        <v>-12230</v>
      </c>
      <c r="Z125" s="642">
        <f t="shared" si="353"/>
        <v>-16630</v>
      </c>
      <c r="AA125" s="439">
        <f t="shared" si="354"/>
        <v>1042.5</v>
      </c>
      <c r="AB125" s="713">
        <f t="shared" si="355"/>
        <v>1042.5</v>
      </c>
      <c r="AC125" s="630">
        <f t="shared" si="261"/>
        <v>17320</v>
      </c>
      <c r="AD125" s="459">
        <f t="shared" si="262"/>
        <v>17320</v>
      </c>
      <c r="AE125" s="228"/>
      <c r="AF125" s="379"/>
      <c r="AG125" s="228"/>
      <c r="AH125" s="715">
        <f t="shared" si="263"/>
        <v>2.609036411524956</v>
      </c>
      <c r="AI125" s="749">
        <f t="shared" si="323"/>
        <v>-3.4016408796313642</v>
      </c>
      <c r="AJ125" s="716">
        <f t="shared" si="264"/>
        <v>4.8027572771887757</v>
      </c>
      <c r="AK125" s="746">
        <f t="shared" si="324"/>
        <v>-4.5817255460233017</v>
      </c>
      <c r="AL125" s="643">
        <f t="shared" si="325"/>
        <v>-6.2300977784437865</v>
      </c>
      <c r="AM125" s="457">
        <f t="shared" si="326"/>
        <v>0.39055183006780803</v>
      </c>
      <c r="AN125" s="717">
        <f t="shared" si="265"/>
        <v>0.39055183006780803</v>
      </c>
      <c r="AO125" s="633">
        <f t="shared" si="266"/>
        <v>6.4885925148915442</v>
      </c>
      <c r="AP125" s="634">
        <f t="shared" si="267"/>
        <v>6.4885925148915442</v>
      </c>
      <c r="AQ125" s="228"/>
      <c r="AR125" s="379"/>
      <c r="AS125" s="228"/>
      <c r="AT125" s="450">
        <f t="shared" si="327"/>
        <v>405000</v>
      </c>
      <c r="AU125" s="718">
        <f t="shared" si="268"/>
        <v>133.47325750148178</v>
      </c>
      <c r="AV125" s="750">
        <f t="shared" si="328"/>
        <v>-174.02136936418955</v>
      </c>
      <c r="AW125" s="720">
        <f t="shared" si="329"/>
        <v>245.69977480714866</v>
      </c>
      <c r="AX125" s="747">
        <f t="shared" si="330"/>
        <v>-234.39221886828614</v>
      </c>
      <c r="AY125" s="643">
        <f t="shared" si="331"/>
        <v>-318.71975468353219</v>
      </c>
      <c r="AZ125" s="457">
        <f t="shared" si="332"/>
        <v>19.979876383498635</v>
      </c>
      <c r="BA125" s="717">
        <f t="shared" si="333"/>
        <v>19.979876383498635</v>
      </c>
      <c r="BB125" s="458">
        <f t="shared" si="269"/>
        <v>331.94384552728667</v>
      </c>
      <c r="BC125" s="459">
        <f t="shared" si="269"/>
        <v>331.94384552728667</v>
      </c>
      <c r="BD125" s="228"/>
      <c r="BE125" s="379"/>
      <c r="BF125" s="539"/>
      <c r="BG125" s="379"/>
      <c r="BH125" s="379"/>
      <c r="BI125" s="460"/>
      <c r="BJ125" s="464">
        <f t="shared" si="356"/>
        <v>405000</v>
      </c>
      <c r="BK125" s="465">
        <f t="shared" si="270"/>
        <v>138070</v>
      </c>
      <c r="BL125" s="637">
        <f t="shared" si="271"/>
        <v>266930</v>
      </c>
      <c r="BM125" s="219"/>
      <c r="BN125" s="219"/>
      <c r="BO125" s="464">
        <f t="shared" si="334"/>
        <v>405000</v>
      </c>
      <c r="BP125" s="465">
        <f t="shared" si="272"/>
        <v>150300</v>
      </c>
      <c r="BQ125" s="637">
        <f t="shared" si="335"/>
        <v>254700</v>
      </c>
      <c r="BR125" s="707">
        <f t="shared" si="273"/>
        <v>-12230</v>
      </c>
      <c r="BS125" s="298"/>
      <c r="BT125" s="379"/>
      <c r="BU125" s="298"/>
      <c r="BV125" s="464">
        <f t="shared" si="357"/>
        <v>405000</v>
      </c>
      <c r="BW125" s="464">
        <f t="shared" si="358"/>
        <v>17622.42885</v>
      </c>
      <c r="BX125" s="637">
        <f t="shared" si="274"/>
        <v>284552.42885000003</v>
      </c>
      <c r="BY125" s="707">
        <f t="shared" si="275"/>
        <v>17622.428850000026</v>
      </c>
      <c r="BZ125" s="298"/>
      <c r="CA125" s="379"/>
      <c r="CB125" s="219"/>
      <c r="CC125" s="464">
        <f t="shared" si="260"/>
        <v>26302.132611940302</v>
      </c>
      <c r="CD125" s="464">
        <f t="shared" si="276"/>
        <v>431302.13261194032</v>
      </c>
      <c r="CE125" s="465">
        <f t="shared" si="277"/>
        <v>157407.83171865673</v>
      </c>
      <c r="CF125" s="637">
        <f t="shared" si="359"/>
        <v>273894.30089328357</v>
      </c>
      <c r="CG125" s="707">
        <f t="shared" si="278"/>
        <v>6964.3008932835655</v>
      </c>
      <c r="CH125" s="298"/>
      <c r="CI125" s="465">
        <f t="shared" si="279"/>
        <v>147150</v>
      </c>
      <c r="CJ125" s="464">
        <f t="shared" si="360"/>
        <v>257850</v>
      </c>
      <c r="CK125" s="637">
        <f t="shared" si="361"/>
        <v>17622.42885</v>
      </c>
      <c r="CL125" s="637">
        <f t="shared" si="336"/>
        <v>275472.42885000003</v>
      </c>
      <c r="CM125" s="707">
        <f t="shared" si="280"/>
        <v>8542.4288500000257</v>
      </c>
      <c r="CN125" s="298"/>
      <c r="CO125" s="379"/>
      <c r="CP125" s="539"/>
      <c r="CQ125" s="379"/>
      <c r="CR125" s="26"/>
      <c r="CS125" s="519">
        <f t="shared" si="337"/>
        <v>405000</v>
      </c>
      <c r="CT125" s="520">
        <f t="shared" si="259"/>
        <v>147150</v>
      </c>
      <c r="CU125" s="521">
        <f t="shared" si="281"/>
        <v>257850</v>
      </c>
      <c r="CV125" s="523">
        <f t="shared" si="282"/>
        <v>-9080</v>
      </c>
      <c r="CW125" s="26"/>
      <c r="CX125" s="519">
        <f t="shared" si="338"/>
        <v>405000</v>
      </c>
      <c r="CY125" s="520">
        <f t="shared" si="369"/>
        <v>141750</v>
      </c>
      <c r="CZ125" s="521">
        <f t="shared" si="283"/>
        <v>263250</v>
      </c>
      <c r="DA125" s="522">
        <f t="shared" si="284"/>
        <v>-3680</v>
      </c>
      <c r="DB125" s="521">
        <f t="shared" si="339"/>
        <v>16500</v>
      </c>
      <c r="DC125" s="521">
        <f t="shared" si="285"/>
        <v>279750</v>
      </c>
      <c r="DD125" s="522">
        <f t="shared" si="362"/>
        <v>12820</v>
      </c>
      <c r="DE125" s="533">
        <f t="shared" si="340"/>
        <v>245.69977480714866</v>
      </c>
      <c r="DF125" s="26"/>
      <c r="DG125" s="379"/>
      <c r="DH125" s="480"/>
      <c r="DI125" s="519">
        <f t="shared" si="341"/>
        <v>405000</v>
      </c>
      <c r="DJ125" s="520">
        <f t="shared" si="370"/>
        <v>150300</v>
      </c>
      <c r="DK125" s="529">
        <f t="shared" si="286"/>
        <v>254700</v>
      </c>
      <c r="DL125" s="743">
        <f t="shared" si="287"/>
        <v>-12230</v>
      </c>
      <c r="DM125" s="744">
        <f t="shared" si="288"/>
        <v>-234.39221886828614</v>
      </c>
      <c r="DN125" s="480"/>
      <c r="DO125" s="379"/>
      <c r="DP125" s="484"/>
      <c r="DQ125" s="519">
        <f t="shared" si="342"/>
        <v>405000</v>
      </c>
      <c r="DR125" s="708">
        <f t="shared" si="289"/>
        <v>154700</v>
      </c>
      <c r="DS125" s="529">
        <f t="shared" si="290"/>
        <v>250300</v>
      </c>
      <c r="DT125" s="743">
        <f t="shared" si="291"/>
        <v>-16630</v>
      </c>
      <c r="DU125" s="744">
        <f t="shared" si="292"/>
        <v>-318.71975468353219</v>
      </c>
      <c r="DV125" s="484"/>
      <c r="DW125" s="379"/>
      <c r="DX125" s="486"/>
      <c r="DY125" s="464">
        <f t="shared" si="363"/>
        <v>405000</v>
      </c>
      <c r="DZ125" s="708">
        <f t="shared" si="293"/>
        <v>137027.5</v>
      </c>
      <c r="EA125" s="529">
        <f t="shared" si="364"/>
        <v>267972.5</v>
      </c>
      <c r="EB125" s="530">
        <f t="shared" si="365"/>
        <v>1042.5</v>
      </c>
      <c r="EC125" s="533">
        <f t="shared" si="366"/>
        <v>39.959752766997269</v>
      </c>
      <c r="ED125" s="464">
        <f t="shared" si="343"/>
        <v>0</v>
      </c>
      <c r="EE125" s="524">
        <f t="shared" si="294"/>
        <v>1042.5</v>
      </c>
      <c r="EF125" s="531">
        <f t="shared" si="367"/>
        <v>39.959752766997269</v>
      </c>
      <c r="EG125" s="531">
        <f t="shared" si="368"/>
        <v>19.979876383498635</v>
      </c>
      <c r="EH125" s="486"/>
      <c r="EI125" s="379"/>
      <c r="EJ125" s="686"/>
      <c r="EK125" s="519">
        <f t="shared" si="344"/>
        <v>405000</v>
      </c>
      <c r="EL125" s="708">
        <f t="shared" si="295"/>
        <v>106050</v>
      </c>
      <c r="EM125" s="529">
        <f t="shared" si="296"/>
        <v>298950</v>
      </c>
      <c r="EN125" s="530">
        <f t="shared" si="297"/>
        <v>32020</v>
      </c>
      <c r="EO125" s="531">
        <f t="shared" si="298"/>
        <v>613.67447654640409</v>
      </c>
      <c r="EP125" s="641">
        <f t="shared" si="299"/>
        <v>0</v>
      </c>
      <c r="EQ125" s="530">
        <f t="shared" si="300"/>
        <v>32020</v>
      </c>
      <c r="ER125" s="532">
        <f t="shared" si="301"/>
        <v>613.67447654640409</v>
      </c>
      <c r="ES125" s="686"/>
      <c r="ET125" s="379"/>
      <c r="EU125" s="686"/>
      <c r="EV125" s="519">
        <f t="shared" si="345"/>
        <v>405000</v>
      </c>
      <c r="EW125" s="708">
        <f t="shared" si="302"/>
        <v>137550</v>
      </c>
      <c r="EX125" s="529">
        <f t="shared" si="303"/>
        <v>267450</v>
      </c>
      <c r="EY125" s="530">
        <f t="shared" si="304"/>
        <v>520</v>
      </c>
      <c r="EZ125" s="531">
        <f t="shared" si="305"/>
        <v>9.9659815054381671</v>
      </c>
      <c r="FA125" s="641">
        <f t="shared" si="306"/>
        <v>0</v>
      </c>
      <c r="FB125" s="530">
        <f t="shared" si="307"/>
        <v>520</v>
      </c>
      <c r="FC125" s="532">
        <f t="shared" si="308"/>
        <v>9.9659815054381671</v>
      </c>
      <c r="FD125" s="686"/>
      <c r="FE125" s="379"/>
      <c r="FF125" s="686"/>
      <c r="FG125" s="519">
        <f t="shared" si="346"/>
        <v>405000</v>
      </c>
      <c r="FH125" s="708">
        <f t="shared" si="309"/>
        <v>134250</v>
      </c>
      <c r="FI125" s="529">
        <f t="shared" si="310"/>
        <v>270750</v>
      </c>
      <c r="FJ125" s="530">
        <f t="shared" si="311"/>
        <v>3820</v>
      </c>
      <c r="FK125" s="531">
        <f t="shared" si="312"/>
        <v>73.21163336687269</v>
      </c>
      <c r="FL125" s="641">
        <f t="shared" si="313"/>
        <v>0</v>
      </c>
      <c r="FM125" s="530">
        <f t="shared" si="314"/>
        <v>3820</v>
      </c>
      <c r="FN125" s="532">
        <f t="shared" si="315"/>
        <v>73.21163336687269</v>
      </c>
      <c r="FO125" s="686"/>
      <c r="FP125" s="379"/>
      <c r="FQ125" s="686"/>
      <c r="FR125" s="519">
        <f t="shared" si="347"/>
        <v>405000</v>
      </c>
      <c r="FS125" s="708">
        <f t="shared" si="316"/>
        <v>120750</v>
      </c>
      <c r="FT125" s="529">
        <f t="shared" si="317"/>
        <v>284250</v>
      </c>
      <c r="FU125" s="530">
        <f t="shared" si="318"/>
        <v>17320</v>
      </c>
      <c r="FV125" s="531">
        <f t="shared" si="319"/>
        <v>331.94384552728667</v>
      </c>
      <c r="FW125" s="641">
        <f t="shared" si="320"/>
        <v>0</v>
      </c>
      <c r="FX125" s="530">
        <f t="shared" si="321"/>
        <v>17320</v>
      </c>
      <c r="FY125" s="532">
        <f t="shared" si="322"/>
        <v>331.94384552728667</v>
      </c>
      <c r="FZ125" s="686"/>
      <c r="GA125" s="379"/>
      <c r="GB125" s="379"/>
      <c r="GC125" s="379"/>
      <c r="GD125" s="379"/>
      <c r="GE125" s="379"/>
      <c r="GF125" s="379"/>
      <c r="GG125" s="379"/>
    </row>
    <row r="126" spans="1:189" s="1" customFormat="1" x14ac:dyDescent="0.25">
      <c r="A126" s="379"/>
      <c r="B126" s="379"/>
      <c r="C126" s="379"/>
      <c r="D126" s="379"/>
      <c r="E126" s="379"/>
      <c r="F126" s="379"/>
      <c r="G126" s="379"/>
      <c r="H126" s="379"/>
      <c r="I126" s="539"/>
      <c r="J126" s="379"/>
      <c r="K126" s="379"/>
      <c r="L126" s="379"/>
      <c r="M126" s="379"/>
      <c r="N126" s="379"/>
      <c r="O126" s="379"/>
      <c r="P126" s="379"/>
      <c r="Q126" s="379"/>
      <c r="R126" s="539"/>
      <c r="S126" s="379"/>
      <c r="T126" s="228"/>
      <c r="U126" s="450">
        <f t="shared" si="348"/>
        <v>410000</v>
      </c>
      <c r="V126" s="712">
        <f t="shared" si="349"/>
        <v>6964.3008932835655</v>
      </c>
      <c r="W126" s="752">
        <f t="shared" si="350"/>
        <v>-9380</v>
      </c>
      <c r="X126" s="697">
        <f t="shared" si="351"/>
        <v>13020</v>
      </c>
      <c r="Y126" s="745">
        <f t="shared" si="352"/>
        <v>-12680</v>
      </c>
      <c r="Z126" s="642">
        <f t="shared" si="353"/>
        <v>-16930</v>
      </c>
      <c r="AA126" s="439">
        <f t="shared" si="354"/>
        <v>1042.5</v>
      </c>
      <c r="AB126" s="713">
        <f t="shared" si="355"/>
        <v>1042.5</v>
      </c>
      <c r="AC126" s="630">
        <f t="shared" si="261"/>
        <v>17620</v>
      </c>
      <c r="AD126" s="459">
        <f t="shared" si="262"/>
        <v>17620</v>
      </c>
      <c r="AE126" s="228"/>
      <c r="AF126" s="379"/>
      <c r="AG126" s="228"/>
      <c r="AH126" s="715">
        <f t="shared" si="263"/>
        <v>2.5795617798664958</v>
      </c>
      <c r="AI126" s="749">
        <f t="shared" si="323"/>
        <v>-3.4743314319579226</v>
      </c>
      <c r="AJ126" s="716">
        <f t="shared" si="264"/>
        <v>4.8225794503296537</v>
      </c>
      <c r="AK126" s="746">
        <f t="shared" si="324"/>
        <v>-4.6966441958663605</v>
      </c>
      <c r="AL126" s="643">
        <f t="shared" si="325"/>
        <v>-6.2708348766575304</v>
      </c>
      <c r="AM126" s="457">
        <f t="shared" si="326"/>
        <v>0.38613971405289282</v>
      </c>
      <c r="AN126" s="717">
        <f t="shared" si="265"/>
        <v>0.38613971405289282</v>
      </c>
      <c r="AO126" s="633">
        <f t="shared" si="266"/>
        <v>6.5264093636565672</v>
      </c>
      <c r="AP126" s="634">
        <f t="shared" si="267"/>
        <v>6.5264093636565672</v>
      </c>
      <c r="AQ126" s="228"/>
      <c r="AR126" s="379"/>
      <c r="AS126" s="228"/>
      <c r="AT126" s="450">
        <f t="shared" si="327"/>
        <v>410000</v>
      </c>
      <c r="AU126" s="718">
        <f t="shared" si="268"/>
        <v>133.47325750148178</v>
      </c>
      <c r="AV126" s="750">
        <f t="shared" si="328"/>
        <v>-179.77097407886541</v>
      </c>
      <c r="AW126" s="720">
        <f t="shared" si="329"/>
        <v>249.53284461693258</v>
      </c>
      <c r="AX126" s="747">
        <f t="shared" si="330"/>
        <v>-243.01662594029995</v>
      </c>
      <c r="AY126" s="643">
        <f t="shared" si="331"/>
        <v>-324.46935939820804</v>
      </c>
      <c r="AZ126" s="457">
        <f t="shared" si="332"/>
        <v>19.979876383498635</v>
      </c>
      <c r="BA126" s="717">
        <f t="shared" si="333"/>
        <v>19.979876383498635</v>
      </c>
      <c r="BB126" s="458">
        <f t="shared" si="269"/>
        <v>337.69345024196252</v>
      </c>
      <c r="BC126" s="459">
        <f t="shared" si="269"/>
        <v>337.69345024196252</v>
      </c>
      <c r="BD126" s="228"/>
      <c r="BE126" s="379"/>
      <c r="BF126" s="539"/>
      <c r="BG126" s="379"/>
      <c r="BH126" s="379"/>
      <c r="BI126" s="460"/>
      <c r="BJ126" s="464">
        <f t="shared" si="356"/>
        <v>410000</v>
      </c>
      <c r="BK126" s="465">
        <f t="shared" si="270"/>
        <v>140020</v>
      </c>
      <c r="BL126" s="637">
        <f t="shared" si="271"/>
        <v>269980</v>
      </c>
      <c r="BM126" s="219"/>
      <c r="BN126" s="219"/>
      <c r="BO126" s="464">
        <f t="shared" si="334"/>
        <v>410000</v>
      </c>
      <c r="BP126" s="465">
        <f t="shared" si="272"/>
        <v>152700</v>
      </c>
      <c r="BQ126" s="637">
        <f t="shared" si="335"/>
        <v>257300</v>
      </c>
      <c r="BR126" s="707">
        <f t="shared" si="273"/>
        <v>-12680</v>
      </c>
      <c r="BS126" s="298"/>
      <c r="BT126" s="379"/>
      <c r="BU126" s="298"/>
      <c r="BV126" s="464">
        <f t="shared" si="357"/>
        <v>410000</v>
      </c>
      <c r="BW126" s="464">
        <f t="shared" si="358"/>
        <v>17622.42885</v>
      </c>
      <c r="BX126" s="637">
        <f t="shared" si="274"/>
        <v>287602.42885000003</v>
      </c>
      <c r="BY126" s="707">
        <f t="shared" si="275"/>
        <v>17622.428850000026</v>
      </c>
      <c r="BZ126" s="298"/>
      <c r="CA126" s="379"/>
      <c r="CB126" s="219"/>
      <c r="CC126" s="464">
        <f t="shared" si="260"/>
        <v>26302.132611940302</v>
      </c>
      <c r="CD126" s="464">
        <f t="shared" si="276"/>
        <v>436302.13261194032</v>
      </c>
      <c r="CE126" s="465">
        <f t="shared" si="277"/>
        <v>159357.83171865673</v>
      </c>
      <c r="CF126" s="637">
        <f t="shared" si="359"/>
        <v>276944.30089328357</v>
      </c>
      <c r="CG126" s="707">
        <f t="shared" si="278"/>
        <v>6964.3008932835655</v>
      </c>
      <c r="CH126" s="298"/>
      <c r="CI126" s="465">
        <f t="shared" si="279"/>
        <v>149100</v>
      </c>
      <c r="CJ126" s="464">
        <f t="shared" si="360"/>
        <v>260900</v>
      </c>
      <c r="CK126" s="637">
        <f t="shared" si="361"/>
        <v>17622.42885</v>
      </c>
      <c r="CL126" s="637">
        <f t="shared" si="336"/>
        <v>278522.42885000003</v>
      </c>
      <c r="CM126" s="707">
        <f t="shared" si="280"/>
        <v>8542.4288500000257</v>
      </c>
      <c r="CN126" s="298"/>
      <c r="CO126" s="379"/>
      <c r="CP126" s="539"/>
      <c r="CQ126" s="379"/>
      <c r="CR126" s="26"/>
      <c r="CS126" s="519">
        <f t="shared" si="337"/>
        <v>410000</v>
      </c>
      <c r="CT126" s="520">
        <f t="shared" si="259"/>
        <v>149400</v>
      </c>
      <c r="CU126" s="521">
        <f t="shared" si="281"/>
        <v>260600</v>
      </c>
      <c r="CV126" s="523">
        <f t="shared" si="282"/>
        <v>-9380</v>
      </c>
      <c r="CW126" s="26"/>
      <c r="CX126" s="519">
        <f t="shared" si="338"/>
        <v>410000</v>
      </c>
      <c r="CY126" s="520">
        <f t="shared" si="369"/>
        <v>143500</v>
      </c>
      <c r="CZ126" s="521">
        <f t="shared" si="283"/>
        <v>266500</v>
      </c>
      <c r="DA126" s="522">
        <f t="shared" si="284"/>
        <v>-3480</v>
      </c>
      <c r="DB126" s="521">
        <f t="shared" si="339"/>
        <v>16500</v>
      </c>
      <c r="DC126" s="521">
        <f t="shared" si="285"/>
        <v>283000</v>
      </c>
      <c r="DD126" s="522">
        <f t="shared" si="362"/>
        <v>13020</v>
      </c>
      <c r="DE126" s="533">
        <f t="shared" si="340"/>
        <v>249.53284461693258</v>
      </c>
      <c r="DF126" s="26"/>
      <c r="DG126" s="379"/>
      <c r="DH126" s="480"/>
      <c r="DI126" s="519">
        <f t="shared" si="341"/>
        <v>410000</v>
      </c>
      <c r="DJ126" s="520">
        <f t="shared" si="370"/>
        <v>152700</v>
      </c>
      <c r="DK126" s="529">
        <f t="shared" si="286"/>
        <v>257300</v>
      </c>
      <c r="DL126" s="743">
        <f t="shared" si="287"/>
        <v>-12680</v>
      </c>
      <c r="DM126" s="744">
        <f t="shared" si="288"/>
        <v>-243.01662594029995</v>
      </c>
      <c r="DN126" s="480"/>
      <c r="DO126" s="379"/>
      <c r="DP126" s="484"/>
      <c r="DQ126" s="519">
        <f t="shared" si="342"/>
        <v>410000</v>
      </c>
      <c r="DR126" s="708">
        <f t="shared" si="289"/>
        <v>156950</v>
      </c>
      <c r="DS126" s="529">
        <f t="shared" si="290"/>
        <v>253050</v>
      </c>
      <c r="DT126" s="743">
        <f t="shared" si="291"/>
        <v>-16930</v>
      </c>
      <c r="DU126" s="744">
        <f t="shared" si="292"/>
        <v>-324.46935939820804</v>
      </c>
      <c r="DV126" s="484"/>
      <c r="DW126" s="379"/>
      <c r="DX126" s="486"/>
      <c r="DY126" s="464">
        <f t="shared" si="363"/>
        <v>410000</v>
      </c>
      <c r="DZ126" s="708">
        <f t="shared" si="293"/>
        <v>138977.5</v>
      </c>
      <c r="EA126" s="529">
        <f t="shared" si="364"/>
        <v>271022.5</v>
      </c>
      <c r="EB126" s="530">
        <f t="shared" si="365"/>
        <v>1042.5</v>
      </c>
      <c r="EC126" s="533">
        <f t="shared" si="366"/>
        <v>39.959752766997269</v>
      </c>
      <c r="ED126" s="464">
        <f t="shared" si="343"/>
        <v>0</v>
      </c>
      <c r="EE126" s="524">
        <f t="shared" si="294"/>
        <v>1042.5</v>
      </c>
      <c r="EF126" s="531">
        <f t="shared" si="367"/>
        <v>39.959752766997269</v>
      </c>
      <c r="EG126" s="531">
        <f t="shared" si="368"/>
        <v>19.979876383498635</v>
      </c>
      <c r="EH126" s="486"/>
      <c r="EI126" s="379"/>
      <c r="EJ126" s="686"/>
      <c r="EK126" s="519">
        <f t="shared" si="344"/>
        <v>410000</v>
      </c>
      <c r="EL126" s="708">
        <f t="shared" si="295"/>
        <v>107450</v>
      </c>
      <c r="EM126" s="529">
        <f t="shared" si="296"/>
        <v>302550</v>
      </c>
      <c r="EN126" s="530">
        <f t="shared" si="297"/>
        <v>32570</v>
      </c>
      <c r="EO126" s="531">
        <f t="shared" si="298"/>
        <v>624.21541852330984</v>
      </c>
      <c r="EP126" s="641">
        <f t="shared" si="299"/>
        <v>0</v>
      </c>
      <c r="EQ126" s="530">
        <f t="shared" si="300"/>
        <v>32570</v>
      </c>
      <c r="ER126" s="532">
        <f t="shared" si="301"/>
        <v>624.21541852330984</v>
      </c>
      <c r="ES126" s="686"/>
      <c r="ET126" s="379"/>
      <c r="EU126" s="686"/>
      <c r="EV126" s="519">
        <f t="shared" si="345"/>
        <v>410000</v>
      </c>
      <c r="EW126" s="708">
        <f t="shared" si="302"/>
        <v>139500</v>
      </c>
      <c r="EX126" s="529">
        <f t="shared" si="303"/>
        <v>270500</v>
      </c>
      <c r="EY126" s="530">
        <f t="shared" si="304"/>
        <v>520</v>
      </c>
      <c r="EZ126" s="531">
        <f t="shared" si="305"/>
        <v>9.9659815054381671</v>
      </c>
      <c r="FA126" s="641">
        <f t="shared" si="306"/>
        <v>0</v>
      </c>
      <c r="FB126" s="530">
        <f t="shared" si="307"/>
        <v>520</v>
      </c>
      <c r="FC126" s="532">
        <f t="shared" si="308"/>
        <v>9.9659815054381671</v>
      </c>
      <c r="FD126" s="686"/>
      <c r="FE126" s="379"/>
      <c r="FF126" s="686"/>
      <c r="FG126" s="519">
        <f t="shared" si="346"/>
        <v>410000</v>
      </c>
      <c r="FH126" s="708">
        <f t="shared" si="309"/>
        <v>136200</v>
      </c>
      <c r="FI126" s="529">
        <f t="shared" si="310"/>
        <v>273800</v>
      </c>
      <c r="FJ126" s="530">
        <f t="shared" si="311"/>
        <v>3820</v>
      </c>
      <c r="FK126" s="531">
        <f t="shared" si="312"/>
        <v>73.21163336687269</v>
      </c>
      <c r="FL126" s="641">
        <f t="shared" si="313"/>
        <v>0</v>
      </c>
      <c r="FM126" s="530">
        <f t="shared" si="314"/>
        <v>3820</v>
      </c>
      <c r="FN126" s="532">
        <f t="shared" si="315"/>
        <v>73.21163336687269</v>
      </c>
      <c r="FO126" s="686"/>
      <c r="FP126" s="379"/>
      <c r="FQ126" s="686"/>
      <c r="FR126" s="519">
        <f t="shared" si="347"/>
        <v>410000</v>
      </c>
      <c r="FS126" s="708">
        <f t="shared" si="316"/>
        <v>122400</v>
      </c>
      <c r="FT126" s="529">
        <f t="shared" si="317"/>
        <v>287600</v>
      </c>
      <c r="FU126" s="530">
        <f t="shared" si="318"/>
        <v>17620</v>
      </c>
      <c r="FV126" s="531">
        <f t="shared" si="319"/>
        <v>337.69345024196252</v>
      </c>
      <c r="FW126" s="641">
        <f t="shared" si="320"/>
        <v>0</v>
      </c>
      <c r="FX126" s="530">
        <f t="shared" si="321"/>
        <v>17620</v>
      </c>
      <c r="FY126" s="532">
        <f t="shared" si="322"/>
        <v>337.69345024196252</v>
      </c>
      <c r="FZ126" s="686"/>
      <c r="GA126" s="379"/>
      <c r="GB126" s="379"/>
      <c r="GC126" s="379"/>
      <c r="GD126" s="379"/>
      <c r="GE126" s="379"/>
      <c r="GF126" s="379"/>
      <c r="GG126" s="379"/>
    </row>
    <row r="127" spans="1:189" s="1" customFormat="1" x14ac:dyDescent="0.25">
      <c r="A127" s="379"/>
      <c r="B127" s="379"/>
      <c r="C127" s="379"/>
      <c r="D127" s="379"/>
      <c r="E127" s="379"/>
      <c r="F127" s="379"/>
      <c r="G127" s="379"/>
      <c r="H127" s="379"/>
      <c r="I127" s="539"/>
      <c r="J127" s="379"/>
      <c r="K127" s="379"/>
      <c r="L127" s="379"/>
      <c r="M127" s="379"/>
      <c r="N127" s="379"/>
      <c r="O127" s="379"/>
      <c r="P127" s="379"/>
      <c r="Q127" s="379"/>
      <c r="R127" s="539"/>
      <c r="S127" s="379"/>
      <c r="T127" s="228"/>
      <c r="U127" s="450">
        <f t="shared" si="348"/>
        <v>415000</v>
      </c>
      <c r="V127" s="712">
        <f t="shared" si="349"/>
        <v>6964.3008932835655</v>
      </c>
      <c r="W127" s="752">
        <f t="shared" si="350"/>
        <v>-9680</v>
      </c>
      <c r="X127" s="697">
        <f t="shared" si="351"/>
        <v>13220</v>
      </c>
      <c r="Y127" s="745">
        <f t="shared" si="352"/>
        <v>-13130</v>
      </c>
      <c r="Z127" s="642">
        <f t="shared" si="353"/>
        <v>-17230</v>
      </c>
      <c r="AA127" s="439">
        <f t="shared" si="354"/>
        <v>1042.5</v>
      </c>
      <c r="AB127" s="713">
        <f t="shared" si="355"/>
        <v>1042.5</v>
      </c>
      <c r="AC127" s="630">
        <f t="shared" si="261"/>
        <v>17920</v>
      </c>
      <c r="AD127" s="459">
        <f t="shared" si="262"/>
        <v>17920</v>
      </c>
      <c r="AE127" s="228"/>
      <c r="AF127" s="379"/>
      <c r="AG127" s="228"/>
      <c r="AH127" s="715">
        <f t="shared" si="263"/>
        <v>2.5507456665141435</v>
      </c>
      <c r="AI127" s="749">
        <f t="shared" si="323"/>
        <v>-3.5453979416181371</v>
      </c>
      <c r="AJ127" s="716">
        <f t="shared" si="264"/>
        <v>4.84195875911072</v>
      </c>
      <c r="AK127" s="746">
        <f t="shared" si="324"/>
        <v>-4.8089953484965022</v>
      </c>
      <c r="AL127" s="643">
        <f t="shared" si="325"/>
        <v>-6.3106618320331096</v>
      </c>
      <c r="AM127" s="457">
        <f t="shared" si="326"/>
        <v>0.38182617294802768</v>
      </c>
      <c r="AN127" s="717">
        <f t="shared" si="265"/>
        <v>0.38182617294802768</v>
      </c>
      <c r="AO127" s="633">
        <f t="shared" si="266"/>
        <v>6.5633813134087831</v>
      </c>
      <c r="AP127" s="634">
        <f t="shared" si="267"/>
        <v>6.5633813134087831</v>
      </c>
      <c r="AQ127" s="228"/>
      <c r="AR127" s="379"/>
      <c r="AS127" s="228"/>
      <c r="AT127" s="450">
        <f t="shared" si="327"/>
        <v>415000</v>
      </c>
      <c r="AU127" s="718">
        <f t="shared" si="268"/>
        <v>133.47325750148178</v>
      </c>
      <c r="AV127" s="750">
        <f t="shared" si="328"/>
        <v>-185.52057879354126</v>
      </c>
      <c r="AW127" s="720">
        <f t="shared" si="329"/>
        <v>253.3659144267165</v>
      </c>
      <c r="AX127" s="747">
        <f t="shared" si="330"/>
        <v>-251.64103301231373</v>
      </c>
      <c r="AY127" s="643">
        <f t="shared" si="331"/>
        <v>-330.2189641128839</v>
      </c>
      <c r="AZ127" s="457">
        <f t="shared" si="332"/>
        <v>19.979876383498635</v>
      </c>
      <c r="BA127" s="717">
        <f t="shared" si="333"/>
        <v>19.979876383498635</v>
      </c>
      <c r="BB127" s="458">
        <f t="shared" si="269"/>
        <v>343.44305495663838</v>
      </c>
      <c r="BC127" s="459">
        <f t="shared" si="269"/>
        <v>343.44305495663838</v>
      </c>
      <c r="BD127" s="228"/>
      <c r="BE127" s="379"/>
      <c r="BF127" s="539"/>
      <c r="BG127" s="379"/>
      <c r="BH127" s="379"/>
      <c r="BI127" s="460"/>
      <c r="BJ127" s="464">
        <f t="shared" si="356"/>
        <v>415000</v>
      </c>
      <c r="BK127" s="465">
        <f t="shared" si="270"/>
        <v>141970</v>
      </c>
      <c r="BL127" s="637">
        <f t="shared" si="271"/>
        <v>273030</v>
      </c>
      <c r="BM127" s="219"/>
      <c r="BN127" s="219"/>
      <c r="BO127" s="464">
        <f t="shared" si="334"/>
        <v>415000</v>
      </c>
      <c r="BP127" s="465">
        <f t="shared" si="272"/>
        <v>155100</v>
      </c>
      <c r="BQ127" s="637">
        <f t="shared" si="335"/>
        <v>259900</v>
      </c>
      <c r="BR127" s="707">
        <f t="shared" si="273"/>
        <v>-13130</v>
      </c>
      <c r="BS127" s="298"/>
      <c r="BT127" s="379"/>
      <c r="BU127" s="298"/>
      <c r="BV127" s="464">
        <f t="shared" si="357"/>
        <v>415000</v>
      </c>
      <c r="BW127" s="464">
        <f t="shared" si="358"/>
        <v>17622.42885</v>
      </c>
      <c r="BX127" s="637">
        <f t="shared" si="274"/>
        <v>290652.42885000003</v>
      </c>
      <c r="BY127" s="707">
        <f t="shared" si="275"/>
        <v>17622.428850000026</v>
      </c>
      <c r="BZ127" s="298"/>
      <c r="CA127" s="379"/>
      <c r="CB127" s="219"/>
      <c r="CC127" s="464">
        <f t="shared" si="260"/>
        <v>26302.132611940302</v>
      </c>
      <c r="CD127" s="464">
        <f t="shared" si="276"/>
        <v>441302.13261194032</v>
      </c>
      <c r="CE127" s="465">
        <f t="shared" si="277"/>
        <v>161307.83171865673</v>
      </c>
      <c r="CF127" s="637">
        <f t="shared" si="359"/>
        <v>279994.30089328357</v>
      </c>
      <c r="CG127" s="707">
        <f t="shared" si="278"/>
        <v>6964.3008932835655</v>
      </c>
      <c r="CH127" s="298"/>
      <c r="CI127" s="465">
        <f t="shared" si="279"/>
        <v>151050</v>
      </c>
      <c r="CJ127" s="464">
        <f t="shared" si="360"/>
        <v>263950</v>
      </c>
      <c r="CK127" s="637">
        <f t="shared" si="361"/>
        <v>17622.42885</v>
      </c>
      <c r="CL127" s="637">
        <f t="shared" si="336"/>
        <v>281572.42885000003</v>
      </c>
      <c r="CM127" s="707">
        <f t="shared" si="280"/>
        <v>8542.4288500000257</v>
      </c>
      <c r="CN127" s="298"/>
      <c r="CO127" s="379"/>
      <c r="CP127" s="539"/>
      <c r="CQ127" s="379"/>
      <c r="CR127" s="26"/>
      <c r="CS127" s="519">
        <f t="shared" si="337"/>
        <v>415000</v>
      </c>
      <c r="CT127" s="520">
        <f t="shared" si="259"/>
        <v>151650</v>
      </c>
      <c r="CU127" s="521">
        <f t="shared" si="281"/>
        <v>263350</v>
      </c>
      <c r="CV127" s="523">
        <f t="shared" si="282"/>
        <v>-9680</v>
      </c>
      <c r="CW127" s="26"/>
      <c r="CX127" s="519">
        <f t="shared" si="338"/>
        <v>415000</v>
      </c>
      <c r="CY127" s="520">
        <f t="shared" si="369"/>
        <v>145250</v>
      </c>
      <c r="CZ127" s="521">
        <f t="shared" si="283"/>
        <v>269750</v>
      </c>
      <c r="DA127" s="522">
        <f t="shared" si="284"/>
        <v>-3280</v>
      </c>
      <c r="DB127" s="521">
        <f t="shared" si="339"/>
        <v>16500</v>
      </c>
      <c r="DC127" s="521">
        <f t="shared" si="285"/>
        <v>286250</v>
      </c>
      <c r="DD127" s="522">
        <f t="shared" si="362"/>
        <v>13220</v>
      </c>
      <c r="DE127" s="533">
        <f t="shared" si="340"/>
        <v>253.3659144267165</v>
      </c>
      <c r="DF127" s="26"/>
      <c r="DG127" s="379"/>
      <c r="DH127" s="480"/>
      <c r="DI127" s="519">
        <f t="shared" si="341"/>
        <v>415000</v>
      </c>
      <c r="DJ127" s="520">
        <f t="shared" si="370"/>
        <v>155100</v>
      </c>
      <c r="DK127" s="529">
        <f t="shared" si="286"/>
        <v>259900</v>
      </c>
      <c r="DL127" s="743">
        <f t="shared" si="287"/>
        <v>-13130</v>
      </c>
      <c r="DM127" s="744">
        <f t="shared" si="288"/>
        <v>-251.64103301231373</v>
      </c>
      <c r="DN127" s="480"/>
      <c r="DO127" s="379"/>
      <c r="DP127" s="484"/>
      <c r="DQ127" s="519">
        <f t="shared" si="342"/>
        <v>415000</v>
      </c>
      <c r="DR127" s="708">
        <f t="shared" si="289"/>
        <v>159200</v>
      </c>
      <c r="DS127" s="529">
        <f t="shared" si="290"/>
        <v>255800</v>
      </c>
      <c r="DT127" s="743">
        <f t="shared" si="291"/>
        <v>-17230</v>
      </c>
      <c r="DU127" s="744">
        <f t="shared" si="292"/>
        <v>-330.2189641128839</v>
      </c>
      <c r="DV127" s="484"/>
      <c r="DW127" s="379"/>
      <c r="DX127" s="486"/>
      <c r="DY127" s="464">
        <f t="shared" si="363"/>
        <v>415000</v>
      </c>
      <c r="DZ127" s="708">
        <f t="shared" si="293"/>
        <v>140927.5</v>
      </c>
      <c r="EA127" s="529">
        <f t="shared" si="364"/>
        <v>274072.5</v>
      </c>
      <c r="EB127" s="530">
        <f t="shared" si="365"/>
        <v>1042.5</v>
      </c>
      <c r="EC127" s="533">
        <f t="shared" si="366"/>
        <v>39.959752766997269</v>
      </c>
      <c r="ED127" s="464">
        <f t="shared" si="343"/>
        <v>0</v>
      </c>
      <c r="EE127" s="524">
        <f t="shared" si="294"/>
        <v>1042.5</v>
      </c>
      <c r="EF127" s="531">
        <f t="shared" si="367"/>
        <v>39.959752766997269</v>
      </c>
      <c r="EG127" s="531">
        <f t="shared" si="368"/>
        <v>19.979876383498635</v>
      </c>
      <c r="EH127" s="486"/>
      <c r="EI127" s="379"/>
      <c r="EJ127" s="686"/>
      <c r="EK127" s="519">
        <f t="shared" si="344"/>
        <v>415000</v>
      </c>
      <c r="EL127" s="708">
        <f t="shared" si="295"/>
        <v>108850</v>
      </c>
      <c r="EM127" s="529">
        <f t="shared" si="296"/>
        <v>306150</v>
      </c>
      <c r="EN127" s="530">
        <f t="shared" si="297"/>
        <v>33120</v>
      </c>
      <c r="EO127" s="531">
        <f t="shared" si="298"/>
        <v>634.75636050021558</v>
      </c>
      <c r="EP127" s="641">
        <f t="shared" si="299"/>
        <v>0</v>
      </c>
      <c r="EQ127" s="530">
        <f t="shared" si="300"/>
        <v>33120</v>
      </c>
      <c r="ER127" s="532">
        <f t="shared" si="301"/>
        <v>634.75636050021558</v>
      </c>
      <c r="ES127" s="686"/>
      <c r="ET127" s="379"/>
      <c r="EU127" s="686"/>
      <c r="EV127" s="519">
        <f t="shared" si="345"/>
        <v>415000</v>
      </c>
      <c r="EW127" s="708">
        <f t="shared" si="302"/>
        <v>141450</v>
      </c>
      <c r="EX127" s="529">
        <f t="shared" si="303"/>
        <v>273550</v>
      </c>
      <c r="EY127" s="530">
        <f t="shared" si="304"/>
        <v>520</v>
      </c>
      <c r="EZ127" s="531">
        <f t="shared" si="305"/>
        <v>9.9659815054381671</v>
      </c>
      <c r="FA127" s="641">
        <f t="shared" si="306"/>
        <v>0</v>
      </c>
      <c r="FB127" s="530">
        <f t="shared" si="307"/>
        <v>520</v>
      </c>
      <c r="FC127" s="532">
        <f t="shared" si="308"/>
        <v>9.9659815054381671</v>
      </c>
      <c r="FD127" s="686"/>
      <c r="FE127" s="379"/>
      <c r="FF127" s="686"/>
      <c r="FG127" s="519">
        <f t="shared" si="346"/>
        <v>415000</v>
      </c>
      <c r="FH127" s="708">
        <f t="shared" si="309"/>
        <v>138150</v>
      </c>
      <c r="FI127" s="529">
        <f t="shared" si="310"/>
        <v>276850</v>
      </c>
      <c r="FJ127" s="530">
        <f t="shared" si="311"/>
        <v>3820</v>
      </c>
      <c r="FK127" s="531">
        <f t="shared" si="312"/>
        <v>73.21163336687269</v>
      </c>
      <c r="FL127" s="641">
        <f t="shared" si="313"/>
        <v>0</v>
      </c>
      <c r="FM127" s="530">
        <f t="shared" si="314"/>
        <v>3820</v>
      </c>
      <c r="FN127" s="532">
        <f t="shared" si="315"/>
        <v>73.21163336687269</v>
      </c>
      <c r="FO127" s="686"/>
      <c r="FP127" s="379"/>
      <c r="FQ127" s="686"/>
      <c r="FR127" s="519">
        <f t="shared" si="347"/>
        <v>415000</v>
      </c>
      <c r="FS127" s="708">
        <f t="shared" si="316"/>
        <v>124050</v>
      </c>
      <c r="FT127" s="529">
        <f t="shared" si="317"/>
        <v>290950</v>
      </c>
      <c r="FU127" s="530">
        <f t="shared" si="318"/>
        <v>17920</v>
      </c>
      <c r="FV127" s="531">
        <f t="shared" si="319"/>
        <v>343.44305495663838</v>
      </c>
      <c r="FW127" s="641">
        <f t="shared" si="320"/>
        <v>0</v>
      </c>
      <c r="FX127" s="530">
        <f t="shared" si="321"/>
        <v>17920</v>
      </c>
      <c r="FY127" s="532">
        <f t="shared" si="322"/>
        <v>343.44305495663838</v>
      </c>
      <c r="FZ127" s="686"/>
      <c r="GA127" s="379"/>
      <c r="GB127" s="379"/>
      <c r="GC127" s="379"/>
      <c r="GD127" s="379"/>
      <c r="GE127" s="379"/>
      <c r="GF127" s="379"/>
      <c r="GG127" s="379"/>
    </row>
    <row r="128" spans="1:189" s="1" customFormat="1" x14ac:dyDescent="0.25">
      <c r="A128" s="379"/>
      <c r="B128" s="379"/>
      <c r="C128" s="379"/>
      <c r="D128" s="379"/>
      <c r="E128" s="379"/>
      <c r="F128" s="379"/>
      <c r="G128" s="379"/>
      <c r="H128" s="379"/>
      <c r="I128" s="539"/>
      <c r="J128" s="379"/>
      <c r="K128" s="379"/>
      <c r="L128" s="379"/>
      <c r="M128" s="379"/>
      <c r="N128" s="379"/>
      <c r="O128" s="379"/>
      <c r="P128" s="379"/>
      <c r="Q128" s="379"/>
      <c r="R128" s="539"/>
      <c r="S128" s="379"/>
      <c r="T128" s="228"/>
      <c r="U128" s="450">
        <f t="shared" si="348"/>
        <v>420000</v>
      </c>
      <c r="V128" s="712">
        <f t="shared" si="349"/>
        <v>6964.3008932835655</v>
      </c>
      <c r="W128" s="752">
        <f t="shared" si="350"/>
        <v>-9980</v>
      </c>
      <c r="X128" s="697">
        <f t="shared" si="351"/>
        <v>13420</v>
      </c>
      <c r="Y128" s="745">
        <f t="shared" si="352"/>
        <v>-13580</v>
      </c>
      <c r="Z128" s="642">
        <f t="shared" si="353"/>
        <v>-17530</v>
      </c>
      <c r="AA128" s="439">
        <f t="shared" si="354"/>
        <v>1042.5</v>
      </c>
      <c r="AB128" s="713">
        <f t="shared" si="355"/>
        <v>1042.5</v>
      </c>
      <c r="AC128" s="630">
        <f t="shared" si="261"/>
        <v>18220</v>
      </c>
      <c r="AD128" s="459">
        <f t="shared" si="262"/>
        <v>18220</v>
      </c>
      <c r="AE128" s="228"/>
      <c r="AF128" s="379"/>
      <c r="AG128" s="228"/>
      <c r="AH128" s="715">
        <f t="shared" si="263"/>
        <v>2.5225662464805727</v>
      </c>
      <c r="AI128" s="749">
        <f t="shared" si="323"/>
        <v>-3.614894233555491</v>
      </c>
      <c r="AJ128" s="716">
        <f t="shared" si="264"/>
        <v>4.8609098811938569</v>
      </c>
      <c r="AK128" s="746">
        <f t="shared" si="324"/>
        <v>-4.9188640973630831</v>
      </c>
      <c r="AL128" s="643">
        <f t="shared" si="325"/>
        <v>-6.3496088090408573</v>
      </c>
      <c r="AM128" s="457">
        <f t="shared" si="326"/>
        <v>0.37760793972761519</v>
      </c>
      <c r="AN128" s="717">
        <f t="shared" si="265"/>
        <v>0.37760793972761519</v>
      </c>
      <c r="AO128" s="633">
        <f t="shared" si="266"/>
        <v>6.5995363662706463</v>
      </c>
      <c r="AP128" s="634">
        <f t="shared" si="267"/>
        <v>6.5995363662706463</v>
      </c>
      <c r="AQ128" s="228"/>
      <c r="AR128" s="379"/>
      <c r="AS128" s="228"/>
      <c r="AT128" s="450">
        <f t="shared" si="327"/>
        <v>420000</v>
      </c>
      <c r="AU128" s="718">
        <f t="shared" si="268"/>
        <v>133.47325750148178</v>
      </c>
      <c r="AV128" s="750">
        <f t="shared" si="328"/>
        <v>-191.27018350821714</v>
      </c>
      <c r="AW128" s="720">
        <f t="shared" si="329"/>
        <v>257.19898423650039</v>
      </c>
      <c r="AX128" s="747">
        <f t="shared" si="330"/>
        <v>-260.26544008432751</v>
      </c>
      <c r="AY128" s="643">
        <f t="shared" si="331"/>
        <v>-335.96856882755975</v>
      </c>
      <c r="AZ128" s="457">
        <f t="shared" si="332"/>
        <v>19.979876383498635</v>
      </c>
      <c r="BA128" s="717">
        <f t="shared" si="333"/>
        <v>19.979876383498635</v>
      </c>
      <c r="BB128" s="458">
        <f t="shared" si="269"/>
        <v>349.19265967131423</v>
      </c>
      <c r="BC128" s="459">
        <f t="shared" si="269"/>
        <v>349.19265967131423</v>
      </c>
      <c r="BD128" s="228"/>
      <c r="BE128" s="379"/>
      <c r="BF128" s="539"/>
      <c r="BG128" s="379"/>
      <c r="BH128" s="379"/>
      <c r="BI128" s="460"/>
      <c r="BJ128" s="464">
        <f t="shared" si="356"/>
        <v>420000</v>
      </c>
      <c r="BK128" s="465">
        <f t="shared" si="270"/>
        <v>143920</v>
      </c>
      <c r="BL128" s="637">
        <f t="shared" si="271"/>
        <v>276080</v>
      </c>
      <c r="BM128" s="219"/>
      <c r="BN128" s="219"/>
      <c r="BO128" s="464">
        <f t="shared" si="334"/>
        <v>420000</v>
      </c>
      <c r="BP128" s="465">
        <f t="shared" si="272"/>
        <v>157500</v>
      </c>
      <c r="BQ128" s="637">
        <f t="shared" si="335"/>
        <v>262500</v>
      </c>
      <c r="BR128" s="707">
        <f t="shared" si="273"/>
        <v>-13580</v>
      </c>
      <c r="BS128" s="298"/>
      <c r="BT128" s="379"/>
      <c r="BU128" s="298"/>
      <c r="BV128" s="464">
        <f t="shared" si="357"/>
        <v>420000</v>
      </c>
      <c r="BW128" s="464">
        <f t="shared" si="358"/>
        <v>17622.42885</v>
      </c>
      <c r="BX128" s="637">
        <f t="shared" si="274"/>
        <v>293702.42885000003</v>
      </c>
      <c r="BY128" s="707">
        <f t="shared" si="275"/>
        <v>17622.428850000026</v>
      </c>
      <c r="BZ128" s="298"/>
      <c r="CA128" s="379"/>
      <c r="CB128" s="219"/>
      <c r="CC128" s="464">
        <f t="shared" si="260"/>
        <v>26302.132611940302</v>
      </c>
      <c r="CD128" s="464">
        <f t="shared" si="276"/>
        <v>446302.13261194032</v>
      </c>
      <c r="CE128" s="465">
        <f t="shared" si="277"/>
        <v>163257.83171865673</v>
      </c>
      <c r="CF128" s="637">
        <f t="shared" si="359"/>
        <v>283044.30089328357</v>
      </c>
      <c r="CG128" s="707">
        <f t="shared" si="278"/>
        <v>6964.3008932835655</v>
      </c>
      <c r="CH128" s="298"/>
      <c r="CI128" s="465">
        <f t="shared" si="279"/>
        <v>153000</v>
      </c>
      <c r="CJ128" s="464">
        <f t="shared" si="360"/>
        <v>267000</v>
      </c>
      <c r="CK128" s="637">
        <f t="shared" si="361"/>
        <v>17622.42885</v>
      </c>
      <c r="CL128" s="637">
        <f t="shared" si="336"/>
        <v>284622.42885000003</v>
      </c>
      <c r="CM128" s="707">
        <f t="shared" si="280"/>
        <v>8542.4288500000257</v>
      </c>
      <c r="CN128" s="298"/>
      <c r="CO128" s="379"/>
      <c r="CP128" s="539"/>
      <c r="CQ128" s="379"/>
      <c r="CR128" s="26"/>
      <c r="CS128" s="519">
        <f t="shared" si="337"/>
        <v>420000</v>
      </c>
      <c r="CT128" s="520">
        <f t="shared" si="259"/>
        <v>153900</v>
      </c>
      <c r="CU128" s="521">
        <f t="shared" si="281"/>
        <v>266100</v>
      </c>
      <c r="CV128" s="523">
        <f t="shared" si="282"/>
        <v>-9980</v>
      </c>
      <c r="CW128" s="26"/>
      <c r="CX128" s="519">
        <f t="shared" si="338"/>
        <v>420000</v>
      </c>
      <c r="CY128" s="520">
        <f t="shared" si="369"/>
        <v>147000</v>
      </c>
      <c r="CZ128" s="521">
        <f t="shared" si="283"/>
        <v>273000</v>
      </c>
      <c r="DA128" s="522">
        <f t="shared" si="284"/>
        <v>-3080</v>
      </c>
      <c r="DB128" s="521">
        <f t="shared" si="339"/>
        <v>16500</v>
      </c>
      <c r="DC128" s="521">
        <f t="shared" si="285"/>
        <v>289500</v>
      </c>
      <c r="DD128" s="522">
        <f t="shared" si="362"/>
        <v>13420</v>
      </c>
      <c r="DE128" s="533">
        <f t="shared" si="340"/>
        <v>257.19898423650039</v>
      </c>
      <c r="DF128" s="26"/>
      <c r="DG128" s="379"/>
      <c r="DH128" s="480"/>
      <c r="DI128" s="519">
        <f t="shared" si="341"/>
        <v>420000</v>
      </c>
      <c r="DJ128" s="520">
        <f t="shared" si="370"/>
        <v>157500</v>
      </c>
      <c r="DK128" s="529">
        <f t="shared" si="286"/>
        <v>262500</v>
      </c>
      <c r="DL128" s="743">
        <f t="shared" si="287"/>
        <v>-13580</v>
      </c>
      <c r="DM128" s="744">
        <f t="shared" si="288"/>
        <v>-260.26544008432751</v>
      </c>
      <c r="DN128" s="480"/>
      <c r="DO128" s="379"/>
      <c r="DP128" s="484"/>
      <c r="DQ128" s="519">
        <f t="shared" si="342"/>
        <v>420000</v>
      </c>
      <c r="DR128" s="708">
        <f t="shared" si="289"/>
        <v>161450</v>
      </c>
      <c r="DS128" s="529">
        <f t="shared" si="290"/>
        <v>258550</v>
      </c>
      <c r="DT128" s="743">
        <f t="shared" si="291"/>
        <v>-17530</v>
      </c>
      <c r="DU128" s="744">
        <f t="shared" si="292"/>
        <v>-335.96856882755975</v>
      </c>
      <c r="DV128" s="484"/>
      <c r="DW128" s="379"/>
      <c r="DX128" s="486"/>
      <c r="DY128" s="464">
        <f t="shared" si="363"/>
        <v>420000</v>
      </c>
      <c r="DZ128" s="708">
        <f t="shared" si="293"/>
        <v>142877.5</v>
      </c>
      <c r="EA128" s="529">
        <f t="shared" si="364"/>
        <v>277122.5</v>
      </c>
      <c r="EB128" s="530">
        <f t="shared" si="365"/>
        <v>1042.5</v>
      </c>
      <c r="EC128" s="533">
        <f t="shared" si="366"/>
        <v>39.959752766997269</v>
      </c>
      <c r="ED128" s="464">
        <f t="shared" si="343"/>
        <v>0</v>
      </c>
      <c r="EE128" s="524">
        <f t="shared" si="294"/>
        <v>1042.5</v>
      </c>
      <c r="EF128" s="531">
        <f t="shared" si="367"/>
        <v>39.959752766997269</v>
      </c>
      <c r="EG128" s="531">
        <f t="shared" si="368"/>
        <v>19.979876383498635</v>
      </c>
      <c r="EH128" s="486"/>
      <c r="EI128" s="379"/>
      <c r="EJ128" s="686"/>
      <c r="EK128" s="519">
        <f t="shared" si="344"/>
        <v>420000</v>
      </c>
      <c r="EL128" s="708">
        <f t="shared" si="295"/>
        <v>110250</v>
      </c>
      <c r="EM128" s="529">
        <f t="shared" si="296"/>
        <v>309750</v>
      </c>
      <c r="EN128" s="530">
        <f t="shared" si="297"/>
        <v>33670</v>
      </c>
      <c r="EO128" s="531">
        <f t="shared" si="298"/>
        <v>645.29730247712132</v>
      </c>
      <c r="EP128" s="641">
        <f t="shared" si="299"/>
        <v>0</v>
      </c>
      <c r="EQ128" s="530">
        <f t="shared" si="300"/>
        <v>33670</v>
      </c>
      <c r="ER128" s="532">
        <f t="shared" si="301"/>
        <v>645.29730247712132</v>
      </c>
      <c r="ES128" s="686"/>
      <c r="ET128" s="379"/>
      <c r="EU128" s="686"/>
      <c r="EV128" s="519">
        <f t="shared" si="345"/>
        <v>420000</v>
      </c>
      <c r="EW128" s="708">
        <f t="shared" si="302"/>
        <v>143400</v>
      </c>
      <c r="EX128" s="529">
        <f t="shared" si="303"/>
        <v>276600</v>
      </c>
      <c r="EY128" s="530">
        <f t="shared" si="304"/>
        <v>520</v>
      </c>
      <c r="EZ128" s="531">
        <f t="shared" si="305"/>
        <v>9.9659815054381671</v>
      </c>
      <c r="FA128" s="641">
        <f t="shared" si="306"/>
        <v>0</v>
      </c>
      <c r="FB128" s="530">
        <f t="shared" si="307"/>
        <v>520</v>
      </c>
      <c r="FC128" s="532">
        <f t="shared" si="308"/>
        <v>9.9659815054381671</v>
      </c>
      <c r="FD128" s="686"/>
      <c r="FE128" s="379"/>
      <c r="FF128" s="686"/>
      <c r="FG128" s="519">
        <f t="shared" si="346"/>
        <v>420000</v>
      </c>
      <c r="FH128" s="708">
        <f t="shared" si="309"/>
        <v>140100</v>
      </c>
      <c r="FI128" s="529">
        <f t="shared" si="310"/>
        <v>279900</v>
      </c>
      <c r="FJ128" s="530">
        <f t="shared" si="311"/>
        <v>3820</v>
      </c>
      <c r="FK128" s="531">
        <f t="shared" si="312"/>
        <v>73.21163336687269</v>
      </c>
      <c r="FL128" s="641">
        <f t="shared" si="313"/>
        <v>0</v>
      </c>
      <c r="FM128" s="530">
        <f t="shared" si="314"/>
        <v>3820</v>
      </c>
      <c r="FN128" s="532">
        <f t="shared" si="315"/>
        <v>73.21163336687269</v>
      </c>
      <c r="FO128" s="686"/>
      <c r="FP128" s="379"/>
      <c r="FQ128" s="686"/>
      <c r="FR128" s="519">
        <f t="shared" si="347"/>
        <v>420000</v>
      </c>
      <c r="FS128" s="708">
        <f t="shared" si="316"/>
        <v>125700</v>
      </c>
      <c r="FT128" s="529">
        <f t="shared" si="317"/>
        <v>294300</v>
      </c>
      <c r="FU128" s="530">
        <f t="shared" si="318"/>
        <v>18220</v>
      </c>
      <c r="FV128" s="531">
        <f t="shared" si="319"/>
        <v>349.19265967131423</v>
      </c>
      <c r="FW128" s="641">
        <f t="shared" si="320"/>
        <v>0</v>
      </c>
      <c r="FX128" s="530">
        <f t="shared" si="321"/>
        <v>18220</v>
      </c>
      <c r="FY128" s="532">
        <f t="shared" si="322"/>
        <v>349.19265967131423</v>
      </c>
      <c r="FZ128" s="686"/>
      <c r="GA128" s="379"/>
      <c r="GB128" s="379"/>
      <c r="GC128" s="379"/>
      <c r="GD128" s="379"/>
      <c r="GE128" s="379"/>
      <c r="GF128" s="379"/>
      <c r="GG128" s="379"/>
    </row>
    <row r="129" spans="1:189" s="1" customFormat="1" x14ac:dyDescent="0.25">
      <c r="A129" s="379"/>
      <c r="B129" s="379"/>
      <c r="C129" s="379"/>
      <c r="D129" s="379"/>
      <c r="E129" s="379"/>
      <c r="F129" s="379"/>
      <c r="G129" s="379"/>
      <c r="H129" s="379"/>
      <c r="I129" s="539"/>
      <c r="J129" s="379"/>
      <c r="K129" s="379"/>
      <c r="L129" s="379"/>
      <c r="M129" s="379"/>
      <c r="N129" s="379"/>
      <c r="O129" s="379"/>
      <c r="P129" s="379"/>
      <c r="Q129" s="379"/>
      <c r="R129" s="539"/>
      <c r="S129" s="379"/>
      <c r="T129" s="228"/>
      <c r="U129" s="450">
        <f t="shared" si="348"/>
        <v>425000</v>
      </c>
      <c r="V129" s="712">
        <f t="shared" si="349"/>
        <v>6964.3008932835655</v>
      </c>
      <c r="W129" s="752">
        <f t="shared" si="350"/>
        <v>-10280</v>
      </c>
      <c r="X129" s="697">
        <f t="shared" si="351"/>
        <v>13620</v>
      </c>
      <c r="Y129" s="745">
        <f t="shared" si="352"/>
        <v>-14030</v>
      </c>
      <c r="Z129" s="642">
        <f t="shared" si="353"/>
        <v>-17830</v>
      </c>
      <c r="AA129" s="439">
        <f t="shared" si="354"/>
        <v>1042.5</v>
      </c>
      <c r="AB129" s="713">
        <f t="shared" si="355"/>
        <v>1042.5</v>
      </c>
      <c r="AC129" s="630">
        <f t="shared" si="261"/>
        <v>18520</v>
      </c>
      <c r="AD129" s="459">
        <f t="shared" si="262"/>
        <v>18520</v>
      </c>
      <c r="AE129" s="228"/>
      <c r="AF129" s="379"/>
      <c r="AG129" s="228"/>
      <c r="AH129" s="715">
        <f t="shared" si="263"/>
        <v>2.4950026486882693</v>
      </c>
      <c r="AI129" s="749">
        <f t="shared" si="323"/>
        <v>-3.6828717801741124</v>
      </c>
      <c r="AJ129" s="716">
        <f t="shared" si="264"/>
        <v>4.879446852720954</v>
      </c>
      <c r="AK129" s="746">
        <f t="shared" si="324"/>
        <v>-5.0263318167162252</v>
      </c>
      <c r="AL129" s="643">
        <f t="shared" si="325"/>
        <v>-6.3877046537455664</v>
      </c>
      <c r="AM129" s="457">
        <f t="shared" si="326"/>
        <v>0.37348189015870742</v>
      </c>
      <c r="AN129" s="717">
        <f t="shared" si="265"/>
        <v>0.37348189015870742</v>
      </c>
      <c r="AO129" s="633">
        <f t="shared" si="266"/>
        <v>6.6349013004693154</v>
      </c>
      <c r="AP129" s="634">
        <f t="shared" si="267"/>
        <v>6.6349013004693154</v>
      </c>
      <c r="AQ129" s="228"/>
      <c r="AR129" s="379"/>
      <c r="AS129" s="228"/>
      <c r="AT129" s="450">
        <f t="shared" si="327"/>
        <v>425000</v>
      </c>
      <c r="AU129" s="718">
        <f t="shared" si="268"/>
        <v>133.47325750148178</v>
      </c>
      <c r="AV129" s="750">
        <f t="shared" si="328"/>
        <v>-197.019788222893</v>
      </c>
      <c r="AW129" s="720">
        <f t="shared" si="329"/>
        <v>261.03205404628432</v>
      </c>
      <c r="AX129" s="747">
        <f t="shared" si="330"/>
        <v>-268.88984715634132</v>
      </c>
      <c r="AY129" s="643">
        <f t="shared" si="331"/>
        <v>-341.7181735422356</v>
      </c>
      <c r="AZ129" s="457">
        <f t="shared" si="332"/>
        <v>19.979876383498635</v>
      </c>
      <c r="BA129" s="717">
        <f t="shared" si="333"/>
        <v>19.979876383498635</v>
      </c>
      <c r="BB129" s="458">
        <f t="shared" si="269"/>
        <v>354.94226438599014</v>
      </c>
      <c r="BC129" s="459">
        <f t="shared" si="269"/>
        <v>354.94226438599014</v>
      </c>
      <c r="BD129" s="228"/>
      <c r="BE129" s="379"/>
      <c r="BF129" s="539"/>
      <c r="BG129" s="379"/>
      <c r="BH129" s="379"/>
      <c r="BI129" s="460"/>
      <c r="BJ129" s="464">
        <f t="shared" si="356"/>
        <v>425000</v>
      </c>
      <c r="BK129" s="465">
        <f t="shared" si="270"/>
        <v>145870</v>
      </c>
      <c r="BL129" s="637">
        <f t="shared" si="271"/>
        <v>279130</v>
      </c>
      <c r="BM129" s="219"/>
      <c r="BN129" s="219"/>
      <c r="BO129" s="464">
        <f t="shared" si="334"/>
        <v>425000</v>
      </c>
      <c r="BP129" s="465">
        <f t="shared" si="272"/>
        <v>159900</v>
      </c>
      <c r="BQ129" s="637">
        <f t="shared" si="335"/>
        <v>265100</v>
      </c>
      <c r="BR129" s="707">
        <f t="shared" si="273"/>
        <v>-14030</v>
      </c>
      <c r="BS129" s="298"/>
      <c r="BT129" s="379"/>
      <c r="BU129" s="298"/>
      <c r="BV129" s="464">
        <f t="shared" si="357"/>
        <v>425000</v>
      </c>
      <c r="BW129" s="464">
        <f t="shared" si="358"/>
        <v>17622.42885</v>
      </c>
      <c r="BX129" s="637">
        <f t="shared" si="274"/>
        <v>296752.42885000003</v>
      </c>
      <c r="BY129" s="707">
        <f t="shared" si="275"/>
        <v>17622.428850000026</v>
      </c>
      <c r="BZ129" s="298"/>
      <c r="CA129" s="379"/>
      <c r="CB129" s="219"/>
      <c r="CC129" s="464">
        <f t="shared" si="260"/>
        <v>26302.132611940302</v>
      </c>
      <c r="CD129" s="464">
        <f t="shared" si="276"/>
        <v>451302.13261194032</v>
      </c>
      <c r="CE129" s="465">
        <f t="shared" si="277"/>
        <v>165207.83171865673</v>
      </c>
      <c r="CF129" s="637">
        <f t="shared" si="359"/>
        <v>286094.30089328357</v>
      </c>
      <c r="CG129" s="707">
        <f t="shared" si="278"/>
        <v>6964.3008932835655</v>
      </c>
      <c r="CH129" s="298"/>
      <c r="CI129" s="465">
        <f t="shared" si="279"/>
        <v>154950</v>
      </c>
      <c r="CJ129" s="464">
        <f t="shared" si="360"/>
        <v>270050</v>
      </c>
      <c r="CK129" s="637">
        <f t="shared" si="361"/>
        <v>17622.42885</v>
      </c>
      <c r="CL129" s="637">
        <f t="shared" si="336"/>
        <v>287672.42885000003</v>
      </c>
      <c r="CM129" s="707">
        <f t="shared" si="280"/>
        <v>8542.4288500000257</v>
      </c>
      <c r="CN129" s="298"/>
      <c r="CO129" s="379"/>
      <c r="CP129" s="539"/>
      <c r="CQ129" s="379"/>
      <c r="CR129" s="26"/>
      <c r="CS129" s="519">
        <f t="shared" si="337"/>
        <v>425000</v>
      </c>
      <c r="CT129" s="520">
        <f t="shared" si="259"/>
        <v>156150</v>
      </c>
      <c r="CU129" s="521">
        <f t="shared" si="281"/>
        <v>268850</v>
      </c>
      <c r="CV129" s="523">
        <f t="shared" si="282"/>
        <v>-10280</v>
      </c>
      <c r="CW129" s="26"/>
      <c r="CX129" s="519">
        <f t="shared" si="338"/>
        <v>425000</v>
      </c>
      <c r="CY129" s="520">
        <f t="shared" si="369"/>
        <v>148750</v>
      </c>
      <c r="CZ129" s="521">
        <f t="shared" si="283"/>
        <v>276250</v>
      </c>
      <c r="DA129" s="522">
        <f t="shared" si="284"/>
        <v>-2880</v>
      </c>
      <c r="DB129" s="521">
        <f t="shared" si="339"/>
        <v>16500</v>
      </c>
      <c r="DC129" s="521">
        <f t="shared" si="285"/>
        <v>292750</v>
      </c>
      <c r="DD129" s="522">
        <f t="shared" si="362"/>
        <v>13620</v>
      </c>
      <c r="DE129" s="533">
        <f t="shared" si="340"/>
        <v>261.03205404628432</v>
      </c>
      <c r="DF129" s="26"/>
      <c r="DG129" s="379"/>
      <c r="DH129" s="480"/>
      <c r="DI129" s="519">
        <f t="shared" si="341"/>
        <v>425000</v>
      </c>
      <c r="DJ129" s="520">
        <f t="shared" si="370"/>
        <v>159900</v>
      </c>
      <c r="DK129" s="529">
        <f t="shared" si="286"/>
        <v>265100</v>
      </c>
      <c r="DL129" s="743">
        <f t="shared" si="287"/>
        <v>-14030</v>
      </c>
      <c r="DM129" s="744">
        <f t="shared" si="288"/>
        <v>-268.88984715634132</v>
      </c>
      <c r="DN129" s="480"/>
      <c r="DO129" s="379"/>
      <c r="DP129" s="484"/>
      <c r="DQ129" s="519">
        <f t="shared" si="342"/>
        <v>425000</v>
      </c>
      <c r="DR129" s="708">
        <f t="shared" si="289"/>
        <v>163700</v>
      </c>
      <c r="DS129" s="529">
        <f t="shared" si="290"/>
        <v>261300</v>
      </c>
      <c r="DT129" s="743">
        <f t="shared" si="291"/>
        <v>-17830</v>
      </c>
      <c r="DU129" s="744">
        <f t="shared" si="292"/>
        <v>-341.7181735422356</v>
      </c>
      <c r="DV129" s="484"/>
      <c r="DW129" s="379"/>
      <c r="DX129" s="486"/>
      <c r="DY129" s="464">
        <f t="shared" si="363"/>
        <v>425000</v>
      </c>
      <c r="DZ129" s="708">
        <f t="shared" si="293"/>
        <v>144827.5</v>
      </c>
      <c r="EA129" s="529">
        <f t="shared" si="364"/>
        <v>280172.5</v>
      </c>
      <c r="EB129" s="530">
        <f t="shared" si="365"/>
        <v>1042.5</v>
      </c>
      <c r="EC129" s="533">
        <f t="shared" si="366"/>
        <v>39.959752766997269</v>
      </c>
      <c r="ED129" s="464">
        <f t="shared" si="343"/>
        <v>0</v>
      </c>
      <c r="EE129" s="524">
        <f t="shared" si="294"/>
        <v>1042.5</v>
      </c>
      <c r="EF129" s="531">
        <f t="shared" si="367"/>
        <v>39.959752766997269</v>
      </c>
      <c r="EG129" s="531">
        <f t="shared" si="368"/>
        <v>19.979876383498635</v>
      </c>
      <c r="EH129" s="486"/>
      <c r="EI129" s="379"/>
      <c r="EJ129" s="686"/>
      <c r="EK129" s="519">
        <f t="shared" si="344"/>
        <v>425000</v>
      </c>
      <c r="EL129" s="708">
        <f t="shared" si="295"/>
        <v>111650</v>
      </c>
      <c r="EM129" s="529">
        <f t="shared" si="296"/>
        <v>313350</v>
      </c>
      <c r="EN129" s="530">
        <f t="shared" si="297"/>
        <v>34220</v>
      </c>
      <c r="EO129" s="531">
        <f t="shared" si="298"/>
        <v>655.83824445402706</v>
      </c>
      <c r="EP129" s="641">
        <f t="shared" si="299"/>
        <v>0</v>
      </c>
      <c r="EQ129" s="530">
        <f t="shared" si="300"/>
        <v>34220</v>
      </c>
      <c r="ER129" s="532">
        <f t="shared" si="301"/>
        <v>655.83824445402706</v>
      </c>
      <c r="ES129" s="686"/>
      <c r="ET129" s="379"/>
      <c r="EU129" s="686"/>
      <c r="EV129" s="519">
        <f t="shared" si="345"/>
        <v>425000</v>
      </c>
      <c r="EW129" s="708">
        <f t="shared" si="302"/>
        <v>145350</v>
      </c>
      <c r="EX129" s="529">
        <f t="shared" si="303"/>
        <v>279650</v>
      </c>
      <c r="EY129" s="530">
        <f t="shared" si="304"/>
        <v>520</v>
      </c>
      <c r="EZ129" s="531">
        <f t="shared" si="305"/>
        <v>9.9659815054381671</v>
      </c>
      <c r="FA129" s="641">
        <f t="shared" si="306"/>
        <v>0</v>
      </c>
      <c r="FB129" s="530">
        <f t="shared" si="307"/>
        <v>520</v>
      </c>
      <c r="FC129" s="532">
        <f t="shared" si="308"/>
        <v>9.9659815054381671</v>
      </c>
      <c r="FD129" s="686"/>
      <c r="FE129" s="379"/>
      <c r="FF129" s="686"/>
      <c r="FG129" s="519">
        <f t="shared" si="346"/>
        <v>425000</v>
      </c>
      <c r="FH129" s="708">
        <f t="shared" si="309"/>
        <v>142050</v>
      </c>
      <c r="FI129" s="529">
        <f t="shared" si="310"/>
        <v>282950</v>
      </c>
      <c r="FJ129" s="530">
        <f t="shared" si="311"/>
        <v>3820</v>
      </c>
      <c r="FK129" s="531">
        <f t="shared" si="312"/>
        <v>73.21163336687269</v>
      </c>
      <c r="FL129" s="641">
        <f t="shared" si="313"/>
        <v>0</v>
      </c>
      <c r="FM129" s="530">
        <f t="shared" si="314"/>
        <v>3820</v>
      </c>
      <c r="FN129" s="532">
        <f t="shared" si="315"/>
        <v>73.21163336687269</v>
      </c>
      <c r="FO129" s="686"/>
      <c r="FP129" s="379"/>
      <c r="FQ129" s="686"/>
      <c r="FR129" s="519">
        <f t="shared" si="347"/>
        <v>425000</v>
      </c>
      <c r="FS129" s="708">
        <f t="shared" si="316"/>
        <v>127350</v>
      </c>
      <c r="FT129" s="529">
        <f t="shared" si="317"/>
        <v>297650</v>
      </c>
      <c r="FU129" s="530">
        <f t="shared" si="318"/>
        <v>18520</v>
      </c>
      <c r="FV129" s="531">
        <f t="shared" si="319"/>
        <v>354.94226438599014</v>
      </c>
      <c r="FW129" s="641">
        <f t="shared" si="320"/>
        <v>0</v>
      </c>
      <c r="FX129" s="530">
        <f t="shared" si="321"/>
        <v>18520</v>
      </c>
      <c r="FY129" s="532">
        <f t="shared" si="322"/>
        <v>354.94226438599014</v>
      </c>
      <c r="FZ129" s="686"/>
      <c r="GA129" s="379"/>
      <c r="GB129" s="379"/>
      <c r="GC129" s="379"/>
      <c r="GD129" s="379"/>
      <c r="GE129" s="379"/>
      <c r="GF129" s="379"/>
      <c r="GG129" s="379"/>
    </row>
    <row r="130" spans="1:189" s="1" customFormat="1" x14ac:dyDescent="0.25">
      <c r="A130" s="379"/>
      <c r="B130" s="379"/>
      <c r="C130" s="379"/>
      <c r="D130" s="379"/>
      <c r="E130" s="379"/>
      <c r="F130" s="379"/>
      <c r="G130" s="379"/>
      <c r="H130" s="379"/>
      <c r="I130" s="539"/>
      <c r="J130" s="379"/>
      <c r="K130" s="379"/>
      <c r="L130" s="379"/>
      <c r="M130" s="379"/>
      <c r="N130" s="379"/>
      <c r="O130" s="379"/>
      <c r="P130" s="379"/>
      <c r="Q130" s="379"/>
      <c r="R130" s="539"/>
      <c r="S130" s="379"/>
      <c r="T130" s="228"/>
      <c r="U130" s="450">
        <f t="shared" si="348"/>
        <v>430000</v>
      </c>
      <c r="V130" s="712">
        <f t="shared" si="349"/>
        <v>6964.3008932835655</v>
      </c>
      <c r="W130" s="752">
        <f t="shared" si="350"/>
        <v>-10580</v>
      </c>
      <c r="X130" s="697">
        <f t="shared" si="351"/>
        <v>13820</v>
      </c>
      <c r="Y130" s="745">
        <f t="shared" si="352"/>
        <v>-14480</v>
      </c>
      <c r="Z130" s="642">
        <f t="shared" si="353"/>
        <v>-18130</v>
      </c>
      <c r="AA130" s="439">
        <f t="shared" si="354"/>
        <v>1042.5</v>
      </c>
      <c r="AB130" s="713">
        <f t="shared" si="355"/>
        <v>1042.5</v>
      </c>
      <c r="AC130" s="630">
        <f t="shared" si="261"/>
        <v>18820</v>
      </c>
      <c r="AD130" s="459">
        <f t="shared" si="262"/>
        <v>18820</v>
      </c>
      <c r="AE130" s="228"/>
      <c r="AF130" s="379"/>
      <c r="AG130" s="228"/>
      <c r="AH130" s="715">
        <f t="shared" si="263"/>
        <v>2.4680349044168848</v>
      </c>
      <c r="AI130" s="749">
        <f t="shared" si="323"/>
        <v>-3.7493798284782764</v>
      </c>
      <c r="AJ130" s="716">
        <f t="shared" si="264"/>
        <v>4.8975831029839112</v>
      </c>
      <c r="AK130" s="746">
        <f t="shared" si="324"/>
        <v>-5.1314763626054294</v>
      </c>
      <c r="AL130" s="643">
        <f t="shared" si="325"/>
        <v>-6.4249769650577644</v>
      </c>
      <c r="AM130" s="457">
        <f t="shared" si="326"/>
        <v>0.36944503508398896</v>
      </c>
      <c r="AN130" s="717">
        <f t="shared" si="265"/>
        <v>0.36944503508398896</v>
      </c>
      <c r="AO130" s="633">
        <f t="shared" si="266"/>
        <v>6.6695017364802611</v>
      </c>
      <c r="AP130" s="634">
        <f t="shared" si="267"/>
        <v>6.6695017364802611</v>
      </c>
      <c r="AQ130" s="228"/>
      <c r="AR130" s="379"/>
      <c r="AS130" s="228"/>
      <c r="AT130" s="450">
        <f t="shared" si="327"/>
        <v>430000</v>
      </c>
      <c r="AU130" s="718">
        <f t="shared" si="268"/>
        <v>133.47325750148178</v>
      </c>
      <c r="AV130" s="750">
        <f t="shared" si="328"/>
        <v>-202.76939293756888</v>
      </c>
      <c r="AW130" s="720">
        <f t="shared" si="329"/>
        <v>264.86512385606824</v>
      </c>
      <c r="AX130" s="747">
        <f t="shared" si="330"/>
        <v>-277.51425422835513</v>
      </c>
      <c r="AY130" s="643">
        <f t="shared" si="331"/>
        <v>-347.46777825691152</v>
      </c>
      <c r="AZ130" s="457">
        <f t="shared" si="332"/>
        <v>19.979876383498635</v>
      </c>
      <c r="BA130" s="717">
        <f t="shared" si="333"/>
        <v>19.979876383498635</v>
      </c>
      <c r="BB130" s="458">
        <f t="shared" si="269"/>
        <v>360.691869100666</v>
      </c>
      <c r="BC130" s="459">
        <f t="shared" si="269"/>
        <v>360.691869100666</v>
      </c>
      <c r="BD130" s="228"/>
      <c r="BE130" s="379"/>
      <c r="BF130" s="539"/>
      <c r="BG130" s="379"/>
      <c r="BH130" s="379"/>
      <c r="BI130" s="460"/>
      <c r="BJ130" s="464">
        <f t="shared" si="356"/>
        <v>430000</v>
      </c>
      <c r="BK130" s="465">
        <f t="shared" si="270"/>
        <v>147820</v>
      </c>
      <c r="BL130" s="637">
        <f t="shared" si="271"/>
        <v>282180</v>
      </c>
      <c r="BM130" s="219"/>
      <c r="BN130" s="219"/>
      <c r="BO130" s="464">
        <f t="shared" si="334"/>
        <v>430000</v>
      </c>
      <c r="BP130" s="465">
        <f t="shared" si="272"/>
        <v>162300</v>
      </c>
      <c r="BQ130" s="637">
        <f t="shared" si="335"/>
        <v>267700</v>
      </c>
      <c r="BR130" s="707">
        <f t="shared" si="273"/>
        <v>-14480</v>
      </c>
      <c r="BS130" s="298"/>
      <c r="BT130" s="379"/>
      <c r="BU130" s="298"/>
      <c r="BV130" s="464">
        <f t="shared" si="357"/>
        <v>430000</v>
      </c>
      <c r="BW130" s="464">
        <f t="shared" si="358"/>
        <v>17622.42885</v>
      </c>
      <c r="BX130" s="637">
        <f t="shared" si="274"/>
        <v>299802.42885000003</v>
      </c>
      <c r="BY130" s="707">
        <f t="shared" si="275"/>
        <v>17622.428850000026</v>
      </c>
      <c r="BZ130" s="298"/>
      <c r="CA130" s="379"/>
      <c r="CB130" s="219"/>
      <c r="CC130" s="464">
        <f t="shared" si="260"/>
        <v>26302.132611940302</v>
      </c>
      <c r="CD130" s="464">
        <f t="shared" si="276"/>
        <v>456302.13261194032</v>
      </c>
      <c r="CE130" s="465">
        <f t="shared" si="277"/>
        <v>167157.83171865673</v>
      </c>
      <c r="CF130" s="637">
        <f t="shared" si="359"/>
        <v>289144.30089328357</v>
      </c>
      <c r="CG130" s="707">
        <f t="shared" si="278"/>
        <v>6964.3008932835655</v>
      </c>
      <c r="CH130" s="298"/>
      <c r="CI130" s="465">
        <f t="shared" si="279"/>
        <v>156900</v>
      </c>
      <c r="CJ130" s="464">
        <f t="shared" si="360"/>
        <v>273100</v>
      </c>
      <c r="CK130" s="637">
        <f t="shared" si="361"/>
        <v>17622.42885</v>
      </c>
      <c r="CL130" s="637">
        <f t="shared" si="336"/>
        <v>290722.42885000003</v>
      </c>
      <c r="CM130" s="707">
        <f t="shared" si="280"/>
        <v>8542.4288500000257</v>
      </c>
      <c r="CN130" s="298"/>
      <c r="CO130" s="379"/>
      <c r="CP130" s="539"/>
      <c r="CQ130" s="379"/>
      <c r="CR130" s="26"/>
      <c r="CS130" s="519">
        <f t="shared" si="337"/>
        <v>430000</v>
      </c>
      <c r="CT130" s="520">
        <f t="shared" si="259"/>
        <v>158400</v>
      </c>
      <c r="CU130" s="521">
        <f t="shared" si="281"/>
        <v>271600</v>
      </c>
      <c r="CV130" s="523">
        <f t="shared" si="282"/>
        <v>-10580</v>
      </c>
      <c r="CW130" s="26"/>
      <c r="CX130" s="519">
        <f t="shared" si="338"/>
        <v>430000</v>
      </c>
      <c r="CY130" s="520">
        <f t="shared" si="369"/>
        <v>150500</v>
      </c>
      <c r="CZ130" s="521">
        <f t="shared" si="283"/>
        <v>279500</v>
      </c>
      <c r="DA130" s="522">
        <f t="shared" si="284"/>
        <v>-2680</v>
      </c>
      <c r="DB130" s="521">
        <f t="shared" si="339"/>
        <v>16500</v>
      </c>
      <c r="DC130" s="521">
        <f t="shared" si="285"/>
        <v>296000</v>
      </c>
      <c r="DD130" s="522">
        <f t="shared" si="362"/>
        <v>13820</v>
      </c>
      <c r="DE130" s="533">
        <f t="shared" si="340"/>
        <v>264.86512385606824</v>
      </c>
      <c r="DF130" s="26"/>
      <c r="DG130" s="379"/>
      <c r="DH130" s="480"/>
      <c r="DI130" s="519">
        <f t="shared" si="341"/>
        <v>430000</v>
      </c>
      <c r="DJ130" s="520">
        <f t="shared" si="370"/>
        <v>162300</v>
      </c>
      <c r="DK130" s="529">
        <f t="shared" si="286"/>
        <v>267700</v>
      </c>
      <c r="DL130" s="743">
        <f t="shared" si="287"/>
        <v>-14480</v>
      </c>
      <c r="DM130" s="744">
        <f t="shared" si="288"/>
        <v>-277.51425422835513</v>
      </c>
      <c r="DN130" s="480"/>
      <c r="DO130" s="379"/>
      <c r="DP130" s="484"/>
      <c r="DQ130" s="519">
        <f t="shared" si="342"/>
        <v>430000</v>
      </c>
      <c r="DR130" s="708">
        <f t="shared" si="289"/>
        <v>165950</v>
      </c>
      <c r="DS130" s="529">
        <f t="shared" si="290"/>
        <v>264050</v>
      </c>
      <c r="DT130" s="743">
        <f t="shared" si="291"/>
        <v>-18130</v>
      </c>
      <c r="DU130" s="744">
        <f t="shared" si="292"/>
        <v>-347.46777825691152</v>
      </c>
      <c r="DV130" s="484"/>
      <c r="DW130" s="379"/>
      <c r="DX130" s="486"/>
      <c r="DY130" s="464">
        <f t="shared" si="363"/>
        <v>430000</v>
      </c>
      <c r="DZ130" s="708">
        <f t="shared" si="293"/>
        <v>146777.5</v>
      </c>
      <c r="EA130" s="529">
        <f t="shared" si="364"/>
        <v>283222.5</v>
      </c>
      <c r="EB130" s="530">
        <f t="shared" si="365"/>
        <v>1042.5</v>
      </c>
      <c r="EC130" s="533">
        <f t="shared" si="366"/>
        <v>39.959752766997269</v>
      </c>
      <c r="ED130" s="464">
        <f t="shared" si="343"/>
        <v>0</v>
      </c>
      <c r="EE130" s="524">
        <f t="shared" si="294"/>
        <v>1042.5</v>
      </c>
      <c r="EF130" s="531">
        <f t="shared" si="367"/>
        <v>39.959752766997269</v>
      </c>
      <c r="EG130" s="531">
        <f t="shared" si="368"/>
        <v>19.979876383498635</v>
      </c>
      <c r="EH130" s="486"/>
      <c r="EI130" s="379"/>
      <c r="EJ130" s="686"/>
      <c r="EK130" s="519">
        <f t="shared" si="344"/>
        <v>430000</v>
      </c>
      <c r="EL130" s="708">
        <f t="shared" si="295"/>
        <v>113050</v>
      </c>
      <c r="EM130" s="529">
        <f t="shared" si="296"/>
        <v>316950</v>
      </c>
      <c r="EN130" s="530">
        <f t="shared" si="297"/>
        <v>34770</v>
      </c>
      <c r="EO130" s="531">
        <f t="shared" si="298"/>
        <v>666.3791864309328</v>
      </c>
      <c r="EP130" s="641">
        <f t="shared" si="299"/>
        <v>0</v>
      </c>
      <c r="EQ130" s="530">
        <f t="shared" si="300"/>
        <v>34770</v>
      </c>
      <c r="ER130" s="532">
        <f t="shared" si="301"/>
        <v>666.3791864309328</v>
      </c>
      <c r="ES130" s="686"/>
      <c r="ET130" s="379"/>
      <c r="EU130" s="686"/>
      <c r="EV130" s="519">
        <f t="shared" si="345"/>
        <v>430000</v>
      </c>
      <c r="EW130" s="708">
        <f t="shared" si="302"/>
        <v>147300</v>
      </c>
      <c r="EX130" s="529">
        <f t="shared" si="303"/>
        <v>282700</v>
      </c>
      <c r="EY130" s="530">
        <f t="shared" si="304"/>
        <v>520</v>
      </c>
      <c r="EZ130" s="531">
        <f t="shared" si="305"/>
        <v>9.9659815054381671</v>
      </c>
      <c r="FA130" s="641">
        <f t="shared" si="306"/>
        <v>0</v>
      </c>
      <c r="FB130" s="530">
        <f t="shared" si="307"/>
        <v>520</v>
      </c>
      <c r="FC130" s="532">
        <f t="shared" si="308"/>
        <v>9.9659815054381671</v>
      </c>
      <c r="FD130" s="686"/>
      <c r="FE130" s="379"/>
      <c r="FF130" s="686"/>
      <c r="FG130" s="519">
        <f t="shared" si="346"/>
        <v>430000</v>
      </c>
      <c r="FH130" s="708">
        <f t="shared" si="309"/>
        <v>144000</v>
      </c>
      <c r="FI130" s="529">
        <f t="shared" si="310"/>
        <v>286000</v>
      </c>
      <c r="FJ130" s="530">
        <f t="shared" si="311"/>
        <v>3820</v>
      </c>
      <c r="FK130" s="531">
        <f t="shared" si="312"/>
        <v>73.21163336687269</v>
      </c>
      <c r="FL130" s="641">
        <f t="shared" si="313"/>
        <v>0</v>
      </c>
      <c r="FM130" s="530">
        <f t="shared" si="314"/>
        <v>3820</v>
      </c>
      <c r="FN130" s="532">
        <f t="shared" si="315"/>
        <v>73.21163336687269</v>
      </c>
      <c r="FO130" s="686"/>
      <c r="FP130" s="379"/>
      <c r="FQ130" s="686"/>
      <c r="FR130" s="519">
        <f t="shared" si="347"/>
        <v>430000</v>
      </c>
      <c r="FS130" s="708">
        <f t="shared" si="316"/>
        <v>129000</v>
      </c>
      <c r="FT130" s="529">
        <f t="shared" si="317"/>
        <v>301000</v>
      </c>
      <c r="FU130" s="530">
        <f t="shared" si="318"/>
        <v>18820</v>
      </c>
      <c r="FV130" s="531">
        <f t="shared" si="319"/>
        <v>360.691869100666</v>
      </c>
      <c r="FW130" s="641">
        <f t="shared" si="320"/>
        <v>0</v>
      </c>
      <c r="FX130" s="530">
        <f t="shared" si="321"/>
        <v>18820</v>
      </c>
      <c r="FY130" s="532">
        <f t="shared" si="322"/>
        <v>360.691869100666</v>
      </c>
      <c r="FZ130" s="686"/>
      <c r="GA130" s="379"/>
      <c r="GB130" s="379"/>
      <c r="GC130" s="379"/>
      <c r="GD130" s="379"/>
      <c r="GE130" s="379"/>
      <c r="GF130" s="379"/>
      <c r="GG130" s="379"/>
    </row>
    <row r="131" spans="1:189" s="1" customFormat="1" x14ac:dyDescent="0.25">
      <c r="A131" s="379"/>
      <c r="B131" s="379"/>
      <c r="C131" s="379"/>
      <c r="D131" s="379"/>
      <c r="E131" s="379"/>
      <c r="F131" s="379"/>
      <c r="G131" s="379"/>
      <c r="H131" s="379"/>
      <c r="I131" s="539"/>
      <c r="J131" s="379"/>
      <c r="K131" s="379"/>
      <c r="L131" s="379"/>
      <c r="M131" s="379"/>
      <c r="N131" s="379"/>
      <c r="O131" s="379"/>
      <c r="P131" s="379"/>
      <c r="Q131" s="379"/>
      <c r="R131" s="539"/>
      <c r="S131" s="379"/>
      <c r="T131" s="228"/>
      <c r="U131" s="450">
        <f t="shared" si="348"/>
        <v>435000</v>
      </c>
      <c r="V131" s="712">
        <f t="shared" si="349"/>
        <v>6964.3008932835655</v>
      </c>
      <c r="W131" s="752">
        <f t="shared" si="350"/>
        <v>-10880</v>
      </c>
      <c r="X131" s="697">
        <f t="shared" si="351"/>
        <v>14020</v>
      </c>
      <c r="Y131" s="745">
        <f t="shared" si="352"/>
        <v>-14930</v>
      </c>
      <c r="Z131" s="642">
        <f t="shared" si="353"/>
        <v>-18430</v>
      </c>
      <c r="AA131" s="439">
        <f t="shared" si="354"/>
        <v>1042.5</v>
      </c>
      <c r="AB131" s="713">
        <f t="shared" si="355"/>
        <v>1042.5</v>
      </c>
      <c r="AC131" s="630">
        <f t="shared" si="261"/>
        <v>19120</v>
      </c>
      <c r="AD131" s="459">
        <f t="shared" si="262"/>
        <v>19120</v>
      </c>
      <c r="AE131" s="228"/>
      <c r="AF131" s="379"/>
      <c r="AG131" s="228"/>
      <c r="AH131" s="715">
        <f t="shared" si="263"/>
        <v>2.4416438990581515</v>
      </c>
      <c r="AI131" s="749">
        <f t="shared" si="323"/>
        <v>-3.814465519054798</v>
      </c>
      <c r="AJ131" s="716">
        <f t="shared" si="264"/>
        <v>4.9153314868702447</v>
      </c>
      <c r="AK131" s="746">
        <f t="shared" si="324"/>
        <v>-5.2343722609823651</v>
      </c>
      <c r="AL131" s="643">
        <f t="shared" si="325"/>
        <v>-6.4614521614135958</v>
      </c>
      <c r="AM131" s="457">
        <f t="shared" si="326"/>
        <v>0.36549451319987381</v>
      </c>
      <c r="AN131" s="717">
        <f t="shared" si="265"/>
        <v>0.36549451319987381</v>
      </c>
      <c r="AO131" s="633">
        <f t="shared" si="266"/>
        <v>6.7033621989271817</v>
      </c>
      <c r="AP131" s="634">
        <f t="shared" si="267"/>
        <v>6.7033621989271817</v>
      </c>
      <c r="AQ131" s="228"/>
      <c r="AR131" s="379"/>
      <c r="AS131" s="228"/>
      <c r="AT131" s="450">
        <f t="shared" si="327"/>
        <v>435000</v>
      </c>
      <c r="AU131" s="718">
        <f t="shared" si="268"/>
        <v>133.47325750148178</v>
      </c>
      <c r="AV131" s="750">
        <f t="shared" si="328"/>
        <v>-208.51899765224474</v>
      </c>
      <c r="AW131" s="720">
        <f t="shared" si="329"/>
        <v>268.69819366585216</v>
      </c>
      <c r="AX131" s="747">
        <f t="shared" si="330"/>
        <v>-286.13866130036894</v>
      </c>
      <c r="AY131" s="643">
        <f t="shared" si="331"/>
        <v>-353.21738297158737</v>
      </c>
      <c r="AZ131" s="457">
        <f t="shared" si="332"/>
        <v>19.979876383498635</v>
      </c>
      <c r="BA131" s="717">
        <f t="shared" si="333"/>
        <v>19.979876383498635</v>
      </c>
      <c r="BB131" s="458">
        <f t="shared" si="269"/>
        <v>366.44147381534185</v>
      </c>
      <c r="BC131" s="459">
        <f t="shared" si="269"/>
        <v>366.44147381534185</v>
      </c>
      <c r="BD131" s="228"/>
      <c r="BE131" s="379"/>
      <c r="BF131" s="539"/>
      <c r="BG131" s="379"/>
      <c r="BH131" s="379"/>
      <c r="BI131" s="460"/>
      <c r="BJ131" s="464">
        <f t="shared" si="356"/>
        <v>435000</v>
      </c>
      <c r="BK131" s="465">
        <f t="shared" si="270"/>
        <v>149770</v>
      </c>
      <c r="BL131" s="637">
        <f t="shared" si="271"/>
        <v>285230</v>
      </c>
      <c r="BM131" s="219"/>
      <c r="BN131" s="219"/>
      <c r="BO131" s="464">
        <f t="shared" si="334"/>
        <v>435000</v>
      </c>
      <c r="BP131" s="465">
        <f t="shared" si="272"/>
        <v>164700</v>
      </c>
      <c r="BQ131" s="637">
        <f t="shared" si="335"/>
        <v>270300</v>
      </c>
      <c r="BR131" s="707">
        <f t="shared" si="273"/>
        <v>-14930</v>
      </c>
      <c r="BS131" s="298"/>
      <c r="BT131" s="379"/>
      <c r="BU131" s="298"/>
      <c r="BV131" s="464">
        <f t="shared" si="357"/>
        <v>435000</v>
      </c>
      <c r="BW131" s="464">
        <f t="shared" si="358"/>
        <v>17622.42885</v>
      </c>
      <c r="BX131" s="637">
        <f t="shared" si="274"/>
        <v>302852.42885000003</v>
      </c>
      <c r="BY131" s="707">
        <f t="shared" si="275"/>
        <v>17622.428850000026</v>
      </c>
      <c r="BZ131" s="298"/>
      <c r="CA131" s="379"/>
      <c r="CB131" s="219"/>
      <c r="CC131" s="464">
        <f t="shared" si="260"/>
        <v>26302.132611940302</v>
      </c>
      <c r="CD131" s="464">
        <f t="shared" si="276"/>
        <v>461302.13261194032</v>
      </c>
      <c r="CE131" s="465">
        <f t="shared" si="277"/>
        <v>169107.83171865673</v>
      </c>
      <c r="CF131" s="637">
        <f t="shared" si="359"/>
        <v>292194.30089328357</v>
      </c>
      <c r="CG131" s="707">
        <f t="shared" si="278"/>
        <v>6964.3008932835655</v>
      </c>
      <c r="CH131" s="298"/>
      <c r="CI131" s="465">
        <f t="shared" si="279"/>
        <v>158850</v>
      </c>
      <c r="CJ131" s="464">
        <f t="shared" si="360"/>
        <v>276150</v>
      </c>
      <c r="CK131" s="637">
        <f t="shared" si="361"/>
        <v>17622.42885</v>
      </c>
      <c r="CL131" s="637">
        <f t="shared" si="336"/>
        <v>293772.42885000003</v>
      </c>
      <c r="CM131" s="707">
        <f t="shared" si="280"/>
        <v>8542.4288500000257</v>
      </c>
      <c r="CN131" s="298"/>
      <c r="CO131" s="379"/>
      <c r="CP131" s="539"/>
      <c r="CQ131" s="379"/>
      <c r="CR131" s="26"/>
      <c r="CS131" s="519">
        <f t="shared" si="337"/>
        <v>435000</v>
      </c>
      <c r="CT131" s="520">
        <f t="shared" si="259"/>
        <v>160650</v>
      </c>
      <c r="CU131" s="521">
        <f t="shared" si="281"/>
        <v>274350</v>
      </c>
      <c r="CV131" s="523">
        <f t="shared" si="282"/>
        <v>-10880</v>
      </c>
      <c r="CW131" s="26"/>
      <c r="CX131" s="519">
        <f t="shared" si="338"/>
        <v>435000</v>
      </c>
      <c r="CY131" s="520">
        <f t="shared" si="369"/>
        <v>152250</v>
      </c>
      <c r="CZ131" s="521">
        <f t="shared" si="283"/>
        <v>282750</v>
      </c>
      <c r="DA131" s="522">
        <f t="shared" si="284"/>
        <v>-2480</v>
      </c>
      <c r="DB131" s="521">
        <f t="shared" si="339"/>
        <v>16500</v>
      </c>
      <c r="DC131" s="521">
        <f t="shared" si="285"/>
        <v>299250</v>
      </c>
      <c r="DD131" s="522">
        <f t="shared" si="362"/>
        <v>14020</v>
      </c>
      <c r="DE131" s="533">
        <f t="shared" si="340"/>
        <v>268.69819366585216</v>
      </c>
      <c r="DF131" s="26"/>
      <c r="DG131" s="379"/>
      <c r="DH131" s="480"/>
      <c r="DI131" s="519">
        <f t="shared" si="341"/>
        <v>435000</v>
      </c>
      <c r="DJ131" s="520">
        <f t="shared" si="370"/>
        <v>164700</v>
      </c>
      <c r="DK131" s="529">
        <f t="shared" si="286"/>
        <v>270300</v>
      </c>
      <c r="DL131" s="743">
        <f t="shared" si="287"/>
        <v>-14930</v>
      </c>
      <c r="DM131" s="744">
        <f t="shared" si="288"/>
        <v>-286.13866130036894</v>
      </c>
      <c r="DN131" s="480"/>
      <c r="DO131" s="379"/>
      <c r="DP131" s="484"/>
      <c r="DQ131" s="519">
        <f t="shared" si="342"/>
        <v>435000</v>
      </c>
      <c r="DR131" s="708">
        <f t="shared" si="289"/>
        <v>168200</v>
      </c>
      <c r="DS131" s="529">
        <f t="shared" si="290"/>
        <v>266800</v>
      </c>
      <c r="DT131" s="743">
        <f t="shared" si="291"/>
        <v>-18430</v>
      </c>
      <c r="DU131" s="744">
        <f t="shared" si="292"/>
        <v>-353.21738297158737</v>
      </c>
      <c r="DV131" s="484"/>
      <c r="DW131" s="379"/>
      <c r="DX131" s="486"/>
      <c r="DY131" s="464">
        <f t="shared" si="363"/>
        <v>435000</v>
      </c>
      <c r="DZ131" s="708">
        <f t="shared" si="293"/>
        <v>148727.5</v>
      </c>
      <c r="EA131" s="529">
        <f t="shared" si="364"/>
        <v>286272.5</v>
      </c>
      <c r="EB131" s="530">
        <f t="shared" si="365"/>
        <v>1042.5</v>
      </c>
      <c r="EC131" s="533">
        <f t="shared" si="366"/>
        <v>39.959752766997269</v>
      </c>
      <c r="ED131" s="464">
        <f t="shared" si="343"/>
        <v>0</v>
      </c>
      <c r="EE131" s="524">
        <f t="shared" si="294"/>
        <v>1042.5</v>
      </c>
      <c r="EF131" s="531">
        <f t="shared" si="367"/>
        <v>39.959752766997269</v>
      </c>
      <c r="EG131" s="531">
        <f t="shared" si="368"/>
        <v>19.979876383498635</v>
      </c>
      <c r="EH131" s="486"/>
      <c r="EI131" s="379"/>
      <c r="EJ131" s="686"/>
      <c r="EK131" s="519">
        <f t="shared" si="344"/>
        <v>435000</v>
      </c>
      <c r="EL131" s="708">
        <f t="shared" si="295"/>
        <v>114450</v>
      </c>
      <c r="EM131" s="529">
        <f t="shared" si="296"/>
        <v>320550</v>
      </c>
      <c r="EN131" s="530">
        <f t="shared" si="297"/>
        <v>35320</v>
      </c>
      <c r="EO131" s="531">
        <f t="shared" si="298"/>
        <v>676.92012840783866</v>
      </c>
      <c r="EP131" s="641">
        <f t="shared" si="299"/>
        <v>0</v>
      </c>
      <c r="EQ131" s="530">
        <f t="shared" si="300"/>
        <v>35320</v>
      </c>
      <c r="ER131" s="532">
        <f t="shared" si="301"/>
        <v>676.92012840783866</v>
      </c>
      <c r="ES131" s="686"/>
      <c r="ET131" s="379"/>
      <c r="EU131" s="686"/>
      <c r="EV131" s="519">
        <f t="shared" si="345"/>
        <v>435000</v>
      </c>
      <c r="EW131" s="708">
        <f t="shared" si="302"/>
        <v>149250</v>
      </c>
      <c r="EX131" s="529">
        <f t="shared" si="303"/>
        <v>285750</v>
      </c>
      <c r="EY131" s="530">
        <f t="shared" si="304"/>
        <v>520</v>
      </c>
      <c r="EZ131" s="531">
        <f t="shared" si="305"/>
        <v>9.9659815054381671</v>
      </c>
      <c r="FA131" s="641">
        <f t="shared" si="306"/>
        <v>0</v>
      </c>
      <c r="FB131" s="530">
        <f t="shared" si="307"/>
        <v>520</v>
      </c>
      <c r="FC131" s="532">
        <f t="shared" si="308"/>
        <v>9.9659815054381671</v>
      </c>
      <c r="FD131" s="686"/>
      <c r="FE131" s="379"/>
      <c r="FF131" s="686"/>
      <c r="FG131" s="519">
        <f t="shared" si="346"/>
        <v>435000</v>
      </c>
      <c r="FH131" s="708">
        <f t="shared" si="309"/>
        <v>145950</v>
      </c>
      <c r="FI131" s="529">
        <f t="shared" si="310"/>
        <v>289050</v>
      </c>
      <c r="FJ131" s="530">
        <f t="shared" si="311"/>
        <v>3820</v>
      </c>
      <c r="FK131" s="531">
        <f t="shared" si="312"/>
        <v>73.21163336687269</v>
      </c>
      <c r="FL131" s="641">
        <f t="shared" si="313"/>
        <v>0</v>
      </c>
      <c r="FM131" s="530">
        <f t="shared" si="314"/>
        <v>3820</v>
      </c>
      <c r="FN131" s="532">
        <f t="shared" si="315"/>
        <v>73.21163336687269</v>
      </c>
      <c r="FO131" s="686"/>
      <c r="FP131" s="379"/>
      <c r="FQ131" s="686"/>
      <c r="FR131" s="519">
        <f t="shared" si="347"/>
        <v>435000</v>
      </c>
      <c r="FS131" s="708">
        <f t="shared" si="316"/>
        <v>130650</v>
      </c>
      <c r="FT131" s="529">
        <f t="shared" si="317"/>
        <v>304350</v>
      </c>
      <c r="FU131" s="530">
        <f t="shared" si="318"/>
        <v>19120</v>
      </c>
      <c r="FV131" s="531">
        <f t="shared" si="319"/>
        <v>366.44147381534185</v>
      </c>
      <c r="FW131" s="641">
        <f t="shared" si="320"/>
        <v>0</v>
      </c>
      <c r="FX131" s="530">
        <f t="shared" si="321"/>
        <v>19120</v>
      </c>
      <c r="FY131" s="532">
        <f t="shared" si="322"/>
        <v>366.44147381534185</v>
      </c>
      <c r="FZ131" s="686"/>
      <c r="GA131" s="379"/>
      <c r="GB131" s="379"/>
      <c r="GC131" s="379"/>
      <c r="GD131" s="379"/>
      <c r="GE131" s="379"/>
      <c r="GF131" s="379"/>
      <c r="GG131" s="379"/>
    </row>
    <row r="132" spans="1:189" s="1" customFormat="1" x14ac:dyDescent="0.25">
      <c r="A132" s="379"/>
      <c r="B132" s="379"/>
      <c r="C132" s="379"/>
      <c r="D132" s="379"/>
      <c r="E132" s="379"/>
      <c r="F132" s="379"/>
      <c r="G132" s="379"/>
      <c r="H132" s="379"/>
      <c r="I132" s="539"/>
      <c r="J132" s="379"/>
      <c r="K132" s="379"/>
      <c r="L132" s="379"/>
      <c r="M132" s="379"/>
      <c r="N132" s="379"/>
      <c r="O132" s="379"/>
      <c r="P132" s="379"/>
      <c r="Q132" s="379"/>
      <c r="R132" s="539"/>
      <c r="S132" s="379"/>
      <c r="T132" s="228"/>
      <c r="U132" s="450">
        <f t="shared" si="348"/>
        <v>440000</v>
      </c>
      <c r="V132" s="712">
        <f t="shared" si="349"/>
        <v>6964.3008932835655</v>
      </c>
      <c r="W132" s="752">
        <f t="shared" si="350"/>
        <v>-11180</v>
      </c>
      <c r="X132" s="697">
        <f t="shared" si="351"/>
        <v>14220</v>
      </c>
      <c r="Y132" s="745">
        <f t="shared" si="352"/>
        <v>-15380</v>
      </c>
      <c r="Z132" s="642">
        <f t="shared" si="353"/>
        <v>-18730</v>
      </c>
      <c r="AA132" s="439">
        <f t="shared" si="354"/>
        <v>1042.5</v>
      </c>
      <c r="AB132" s="713">
        <f t="shared" si="355"/>
        <v>1042.5</v>
      </c>
      <c r="AC132" s="630">
        <f t="shared" si="261"/>
        <v>19420</v>
      </c>
      <c r="AD132" s="459">
        <f t="shared" si="262"/>
        <v>19420</v>
      </c>
      <c r="AE132" s="228"/>
      <c r="AF132" s="379"/>
      <c r="AG132" s="228"/>
      <c r="AH132" s="715">
        <f t="shared" si="263"/>
        <v>2.4158113269333863</v>
      </c>
      <c r="AI132" s="749">
        <f t="shared" si="323"/>
        <v>-3.8781739975024281</v>
      </c>
      <c r="AJ132" s="716">
        <f t="shared" si="264"/>
        <v>4.9327043152490635</v>
      </c>
      <c r="AK132" s="746">
        <f t="shared" si="324"/>
        <v>-5.335090883862911</v>
      </c>
      <c r="AL132" s="643">
        <f t="shared" si="325"/>
        <v>-6.4971555432218677</v>
      </c>
      <c r="AM132" s="457">
        <f t="shared" si="326"/>
        <v>0.36162758429304842</v>
      </c>
      <c r="AN132" s="717">
        <f t="shared" si="265"/>
        <v>0.36162758429304842</v>
      </c>
      <c r="AO132" s="633">
        <f t="shared" si="266"/>
        <v>6.7365061745525185</v>
      </c>
      <c r="AP132" s="634">
        <f t="shared" si="267"/>
        <v>6.7365061745525185</v>
      </c>
      <c r="AQ132" s="228"/>
      <c r="AR132" s="379"/>
      <c r="AS132" s="228"/>
      <c r="AT132" s="450">
        <f t="shared" si="327"/>
        <v>440000</v>
      </c>
      <c r="AU132" s="718">
        <f t="shared" si="268"/>
        <v>133.47325750148178</v>
      </c>
      <c r="AV132" s="750">
        <f t="shared" si="328"/>
        <v>-214.26860236692059</v>
      </c>
      <c r="AW132" s="720">
        <f t="shared" si="329"/>
        <v>272.53126347563602</v>
      </c>
      <c r="AX132" s="747">
        <f t="shared" si="330"/>
        <v>-294.76306837238275</v>
      </c>
      <c r="AY132" s="643">
        <f t="shared" si="331"/>
        <v>-358.96698768626322</v>
      </c>
      <c r="AZ132" s="457">
        <f t="shared" si="332"/>
        <v>19.979876383498635</v>
      </c>
      <c r="BA132" s="717">
        <f t="shared" si="333"/>
        <v>19.979876383498635</v>
      </c>
      <c r="BB132" s="458">
        <f t="shared" si="269"/>
        <v>372.19107853001771</v>
      </c>
      <c r="BC132" s="459">
        <f t="shared" si="269"/>
        <v>372.19107853001771</v>
      </c>
      <c r="BD132" s="228"/>
      <c r="BE132" s="379"/>
      <c r="BF132" s="539"/>
      <c r="BG132" s="379"/>
      <c r="BH132" s="379"/>
      <c r="BI132" s="460"/>
      <c r="BJ132" s="464">
        <f t="shared" si="356"/>
        <v>440000</v>
      </c>
      <c r="BK132" s="465">
        <f t="shared" si="270"/>
        <v>151720</v>
      </c>
      <c r="BL132" s="637">
        <f t="shared" si="271"/>
        <v>288280</v>
      </c>
      <c r="BM132" s="219"/>
      <c r="BN132" s="219"/>
      <c r="BO132" s="464">
        <f t="shared" si="334"/>
        <v>440000</v>
      </c>
      <c r="BP132" s="465">
        <f t="shared" si="272"/>
        <v>167100</v>
      </c>
      <c r="BQ132" s="637">
        <f t="shared" si="335"/>
        <v>272900</v>
      </c>
      <c r="BR132" s="707">
        <f t="shared" si="273"/>
        <v>-15380</v>
      </c>
      <c r="BS132" s="298"/>
      <c r="BT132" s="379"/>
      <c r="BU132" s="298"/>
      <c r="BV132" s="464">
        <f t="shared" si="357"/>
        <v>440000</v>
      </c>
      <c r="BW132" s="464">
        <f t="shared" si="358"/>
        <v>17622.42885</v>
      </c>
      <c r="BX132" s="637">
        <f t="shared" si="274"/>
        <v>305902.42885000003</v>
      </c>
      <c r="BY132" s="707">
        <f t="shared" si="275"/>
        <v>17622.428850000026</v>
      </c>
      <c r="BZ132" s="298"/>
      <c r="CA132" s="379"/>
      <c r="CB132" s="219"/>
      <c r="CC132" s="464">
        <f t="shared" si="260"/>
        <v>26302.132611940302</v>
      </c>
      <c r="CD132" s="464">
        <f t="shared" si="276"/>
        <v>466302.13261194032</v>
      </c>
      <c r="CE132" s="465">
        <f t="shared" si="277"/>
        <v>171057.83171865673</v>
      </c>
      <c r="CF132" s="637">
        <f t="shared" si="359"/>
        <v>295244.30089328357</v>
      </c>
      <c r="CG132" s="707">
        <f t="shared" si="278"/>
        <v>6964.3008932835655</v>
      </c>
      <c r="CH132" s="298"/>
      <c r="CI132" s="465">
        <f t="shared" si="279"/>
        <v>160800</v>
      </c>
      <c r="CJ132" s="464">
        <f t="shared" si="360"/>
        <v>279200</v>
      </c>
      <c r="CK132" s="637">
        <f t="shared" si="361"/>
        <v>17622.42885</v>
      </c>
      <c r="CL132" s="637">
        <f t="shared" si="336"/>
        <v>296822.42885000003</v>
      </c>
      <c r="CM132" s="707">
        <f t="shared" si="280"/>
        <v>8542.4288500000257</v>
      </c>
      <c r="CN132" s="298"/>
      <c r="CO132" s="379"/>
      <c r="CP132" s="539"/>
      <c r="CQ132" s="379"/>
      <c r="CR132" s="26"/>
      <c r="CS132" s="519">
        <f t="shared" si="337"/>
        <v>440000</v>
      </c>
      <c r="CT132" s="520">
        <f t="shared" si="259"/>
        <v>162900</v>
      </c>
      <c r="CU132" s="521">
        <f t="shared" si="281"/>
        <v>277100</v>
      </c>
      <c r="CV132" s="523">
        <f t="shared" si="282"/>
        <v>-11180</v>
      </c>
      <c r="CW132" s="26"/>
      <c r="CX132" s="519">
        <f t="shared" si="338"/>
        <v>440000</v>
      </c>
      <c r="CY132" s="520">
        <f t="shared" si="369"/>
        <v>154000</v>
      </c>
      <c r="CZ132" s="521">
        <f t="shared" si="283"/>
        <v>286000</v>
      </c>
      <c r="DA132" s="522">
        <f t="shared" si="284"/>
        <v>-2280</v>
      </c>
      <c r="DB132" s="521">
        <f t="shared" si="339"/>
        <v>16500</v>
      </c>
      <c r="DC132" s="521">
        <f t="shared" si="285"/>
        <v>302500</v>
      </c>
      <c r="DD132" s="522">
        <f t="shared" si="362"/>
        <v>14220</v>
      </c>
      <c r="DE132" s="533">
        <f t="shared" si="340"/>
        <v>272.53126347563602</v>
      </c>
      <c r="DF132" s="26"/>
      <c r="DG132" s="379"/>
      <c r="DH132" s="480"/>
      <c r="DI132" s="519">
        <f t="shared" si="341"/>
        <v>440000</v>
      </c>
      <c r="DJ132" s="520">
        <f t="shared" si="370"/>
        <v>167100</v>
      </c>
      <c r="DK132" s="529">
        <f t="shared" si="286"/>
        <v>272900</v>
      </c>
      <c r="DL132" s="743">
        <f t="shared" si="287"/>
        <v>-15380</v>
      </c>
      <c r="DM132" s="744">
        <f t="shared" si="288"/>
        <v>-294.76306837238275</v>
      </c>
      <c r="DN132" s="480"/>
      <c r="DO132" s="379"/>
      <c r="DP132" s="484"/>
      <c r="DQ132" s="519">
        <f t="shared" si="342"/>
        <v>440000</v>
      </c>
      <c r="DR132" s="708">
        <f t="shared" si="289"/>
        <v>170450</v>
      </c>
      <c r="DS132" s="529">
        <f t="shared" si="290"/>
        <v>269550</v>
      </c>
      <c r="DT132" s="743">
        <f t="shared" si="291"/>
        <v>-18730</v>
      </c>
      <c r="DU132" s="744">
        <f t="shared" si="292"/>
        <v>-358.96698768626322</v>
      </c>
      <c r="DV132" s="484"/>
      <c r="DW132" s="379"/>
      <c r="DX132" s="486"/>
      <c r="DY132" s="464">
        <f t="shared" si="363"/>
        <v>440000</v>
      </c>
      <c r="DZ132" s="708">
        <f t="shared" si="293"/>
        <v>150677.5</v>
      </c>
      <c r="EA132" s="529">
        <f t="shared" si="364"/>
        <v>289322.5</v>
      </c>
      <c r="EB132" s="530">
        <f t="shared" si="365"/>
        <v>1042.5</v>
      </c>
      <c r="EC132" s="533">
        <f t="shared" si="366"/>
        <v>39.959752766997269</v>
      </c>
      <c r="ED132" s="464">
        <f t="shared" si="343"/>
        <v>0</v>
      </c>
      <c r="EE132" s="524">
        <f t="shared" si="294"/>
        <v>1042.5</v>
      </c>
      <c r="EF132" s="531">
        <f t="shared" si="367"/>
        <v>39.959752766997269</v>
      </c>
      <c r="EG132" s="531">
        <f t="shared" si="368"/>
        <v>19.979876383498635</v>
      </c>
      <c r="EH132" s="486"/>
      <c r="EI132" s="379"/>
      <c r="EJ132" s="686"/>
      <c r="EK132" s="519">
        <f t="shared" si="344"/>
        <v>440000</v>
      </c>
      <c r="EL132" s="708">
        <f t="shared" si="295"/>
        <v>115850</v>
      </c>
      <c r="EM132" s="529">
        <f t="shared" si="296"/>
        <v>324150</v>
      </c>
      <c r="EN132" s="530">
        <f t="shared" si="297"/>
        <v>35870</v>
      </c>
      <c r="EO132" s="531">
        <f t="shared" si="298"/>
        <v>687.4610703847444</v>
      </c>
      <c r="EP132" s="641">
        <f t="shared" si="299"/>
        <v>0</v>
      </c>
      <c r="EQ132" s="530">
        <f t="shared" si="300"/>
        <v>35870</v>
      </c>
      <c r="ER132" s="532">
        <f t="shared" si="301"/>
        <v>687.4610703847444</v>
      </c>
      <c r="ES132" s="686"/>
      <c r="ET132" s="379"/>
      <c r="EU132" s="686"/>
      <c r="EV132" s="519">
        <f t="shared" si="345"/>
        <v>440000</v>
      </c>
      <c r="EW132" s="708">
        <f t="shared" si="302"/>
        <v>151200</v>
      </c>
      <c r="EX132" s="529">
        <f t="shared" si="303"/>
        <v>288800</v>
      </c>
      <c r="EY132" s="530">
        <f t="shared" si="304"/>
        <v>520</v>
      </c>
      <c r="EZ132" s="531">
        <f t="shared" si="305"/>
        <v>9.9659815054381671</v>
      </c>
      <c r="FA132" s="641">
        <f t="shared" si="306"/>
        <v>0</v>
      </c>
      <c r="FB132" s="530">
        <f t="shared" si="307"/>
        <v>520</v>
      </c>
      <c r="FC132" s="532">
        <f t="shared" si="308"/>
        <v>9.9659815054381671</v>
      </c>
      <c r="FD132" s="686"/>
      <c r="FE132" s="379"/>
      <c r="FF132" s="686"/>
      <c r="FG132" s="519">
        <f t="shared" si="346"/>
        <v>440000</v>
      </c>
      <c r="FH132" s="708">
        <f t="shared" si="309"/>
        <v>147900</v>
      </c>
      <c r="FI132" s="529">
        <f t="shared" si="310"/>
        <v>292100</v>
      </c>
      <c r="FJ132" s="530">
        <f t="shared" si="311"/>
        <v>3820</v>
      </c>
      <c r="FK132" s="531">
        <f t="shared" si="312"/>
        <v>73.21163336687269</v>
      </c>
      <c r="FL132" s="641">
        <f t="shared" si="313"/>
        <v>0</v>
      </c>
      <c r="FM132" s="530">
        <f t="shared" si="314"/>
        <v>3820</v>
      </c>
      <c r="FN132" s="532">
        <f t="shared" si="315"/>
        <v>73.21163336687269</v>
      </c>
      <c r="FO132" s="686"/>
      <c r="FP132" s="379"/>
      <c r="FQ132" s="686"/>
      <c r="FR132" s="519">
        <f t="shared" si="347"/>
        <v>440000</v>
      </c>
      <c r="FS132" s="708">
        <f t="shared" si="316"/>
        <v>132300</v>
      </c>
      <c r="FT132" s="529">
        <f t="shared" si="317"/>
        <v>307700</v>
      </c>
      <c r="FU132" s="530">
        <f t="shared" si="318"/>
        <v>19420</v>
      </c>
      <c r="FV132" s="531">
        <f t="shared" si="319"/>
        <v>372.19107853001771</v>
      </c>
      <c r="FW132" s="641">
        <f t="shared" si="320"/>
        <v>0</v>
      </c>
      <c r="FX132" s="530">
        <f t="shared" si="321"/>
        <v>19420</v>
      </c>
      <c r="FY132" s="532">
        <f t="shared" si="322"/>
        <v>372.19107853001771</v>
      </c>
      <c r="FZ132" s="686"/>
      <c r="GA132" s="379"/>
      <c r="GB132" s="379"/>
      <c r="GC132" s="379"/>
      <c r="GD132" s="379"/>
      <c r="GE132" s="379"/>
      <c r="GF132" s="379"/>
      <c r="GG132" s="379"/>
    </row>
    <row r="133" spans="1:189" s="1" customFormat="1" x14ac:dyDescent="0.25">
      <c r="A133" s="379"/>
      <c r="B133" s="379"/>
      <c r="C133" s="379"/>
      <c r="D133" s="379"/>
      <c r="E133" s="379"/>
      <c r="F133" s="379"/>
      <c r="G133" s="379"/>
      <c r="H133" s="379"/>
      <c r="I133" s="539"/>
      <c r="J133" s="379"/>
      <c r="K133" s="379"/>
      <c r="L133" s="379"/>
      <c r="M133" s="379"/>
      <c r="N133" s="379"/>
      <c r="O133" s="379"/>
      <c r="P133" s="379"/>
      <c r="Q133" s="379"/>
      <c r="R133" s="539"/>
      <c r="S133" s="379"/>
      <c r="T133" s="228"/>
      <c r="U133" s="450">
        <f t="shared" si="348"/>
        <v>445000</v>
      </c>
      <c r="V133" s="712">
        <f t="shared" si="349"/>
        <v>6964.3008932835655</v>
      </c>
      <c r="W133" s="752">
        <f t="shared" si="350"/>
        <v>-11480</v>
      </c>
      <c r="X133" s="697">
        <f t="shared" si="351"/>
        <v>14420</v>
      </c>
      <c r="Y133" s="745">
        <f t="shared" si="352"/>
        <v>-15830</v>
      </c>
      <c r="Z133" s="642">
        <f t="shared" si="353"/>
        <v>-19030</v>
      </c>
      <c r="AA133" s="439">
        <f t="shared" si="354"/>
        <v>1042.5</v>
      </c>
      <c r="AB133" s="713">
        <f t="shared" si="355"/>
        <v>1042.5</v>
      </c>
      <c r="AC133" s="630">
        <f t="shared" si="261"/>
        <v>19720</v>
      </c>
      <c r="AD133" s="459">
        <f t="shared" si="262"/>
        <v>19720</v>
      </c>
      <c r="AE133" s="228"/>
      <c r="AF133" s="379"/>
      <c r="AG133" s="228"/>
      <c r="AH133" s="715">
        <f t="shared" si="263"/>
        <v>2.3905196489491525</v>
      </c>
      <c r="AI133" s="749">
        <f t="shared" si="323"/>
        <v>-3.9405485188617719</v>
      </c>
      <c r="AJ133" s="716">
        <f t="shared" si="264"/>
        <v>4.9497133834483229</v>
      </c>
      <c r="AK133" s="746">
        <f t="shared" si="324"/>
        <v>-5.4337006144235058</v>
      </c>
      <c r="AL133" s="643">
        <f t="shared" si="325"/>
        <v>-6.5321113513884601</v>
      </c>
      <c r="AM133" s="457">
        <f t="shared" si="326"/>
        <v>0.35784162290186389</v>
      </c>
      <c r="AN133" s="717">
        <f t="shared" si="265"/>
        <v>0.35784162290186389</v>
      </c>
      <c r="AO133" s="633">
        <f t="shared" si="266"/>
        <v>6.7689561665465279</v>
      </c>
      <c r="AP133" s="634">
        <f t="shared" si="267"/>
        <v>6.7689561665465279</v>
      </c>
      <c r="AQ133" s="228"/>
      <c r="AR133" s="379"/>
      <c r="AS133" s="228"/>
      <c r="AT133" s="450">
        <f t="shared" si="327"/>
        <v>445000</v>
      </c>
      <c r="AU133" s="718">
        <f t="shared" si="268"/>
        <v>133.47325750148178</v>
      </c>
      <c r="AV133" s="750">
        <f t="shared" si="328"/>
        <v>-220.01820708159647</v>
      </c>
      <c r="AW133" s="720">
        <f t="shared" si="329"/>
        <v>276.36433328541995</v>
      </c>
      <c r="AX133" s="747">
        <f t="shared" si="330"/>
        <v>-303.3874754443965</v>
      </c>
      <c r="AY133" s="643">
        <f t="shared" si="331"/>
        <v>-364.71659240093908</v>
      </c>
      <c r="AZ133" s="457">
        <f t="shared" si="332"/>
        <v>19.979876383498635</v>
      </c>
      <c r="BA133" s="717">
        <f t="shared" si="333"/>
        <v>19.979876383498635</v>
      </c>
      <c r="BB133" s="458">
        <f t="shared" si="269"/>
        <v>377.94068324469356</v>
      </c>
      <c r="BC133" s="459">
        <f t="shared" si="269"/>
        <v>377.94068324469356</v>
      </c>
      <c r="BD133" s="228"/>
      <c r="BE133" s="379"/>
      <c r="BF133" s="539"/>
      <c r="BG133" s="379"/>
      <c r="BH133" s="379"/>
      <c r="BI133" s="460"/>
      <c r="BJ133" s="464">
        <f t="shared" si="356"/>
        <v>445000</v>
      </c>
      <c r="BK133" s="465">
        <f t="shared" si="270"/>
        <v>153670</v>
      </c>
      <c r="BL133" s="637">
        <f t="shared" si="271"/>
        <v>291330</v>
      </c>
      <c r="BM133" s="219"/>
      <c r="BN133" s="219"/>
      <c r="BO133" s="464">
        <f t="shared" si="334"/>
        <v>445000</v>
      </c>
      <c r="BP133" s="465">
        <f t="shared" si="272"/>
        <v>169500</v>
      </c>
      <c r="BQ133" s="637">
        <f t="shared" si="335"/>
        <v>275500</v>
      </c>
      <c r="BR133" s="707">
        <f t="shared" si="273"/>
        <v>-15830</v>
      </c>
      <c r="BS133" s="298"/>
      <c r="BT133" s="379"/>
      <c r="BU133" s="298"/>
      <c r="BV133" s="464">
        <f t="shared" si="357"/>
        <v>445000</v>
      </c>
      <c r="BW133" s="464">
        <f t="shared" si="358"/>
        <v>17622.42885</v>
      </c>
      <c r="BX133" s="637">
        <f t="shared" si="274"/>
        <v>308952.42885000003</v>
      </c>
      <c r="BY133" s="707">
        <f t="shared" si="275"/>
        <v>17622.428850000026</v>
      </c>
      <c r="BZ133" s="298"/>
      <c r="CA133" s="379"/>
      <c r="CB133" s="219"/>
      <c r="CC133" s="464">
        <f t="shared" si="260"/>
        <v>26302.132611940302</v>
      </c>
      <c r="CD133" s="464">
        <f t="shared" si="276"/>
        <v>471302.13261194032</v>
      </c>
      <c r="CE133" s="465">
        <f t="shared" si="277"/>
        <v>173007.83171865673</v>
      </c>
      <c r="CF133" s="637">
        <f t="shared" si="359"/>
        <v>298294.30089328357</v>
      </c>
      <c r="CG133" s="707">
        <f t="shared" si="278"/>
        <v>6964.3008932835655</v>
      </c>
      <c r="CH133" s="298"/>
      <c r="CI133" s="465">
        <f t="shared" si="279"/>
        <v>162750</v>
      </c>
      <c r="CJ133" s="464">
        <f t="shared" si="360"/>
        <v>282250</v>
      </c>
      <c r="CK133" s="637">
        <f t="shared" si="361"/>
        <v>17622.42885</v>
      </c>
      <c r="CL133" s="637">
        <f t="shared" si="336"/>
        <v>299872.42885000003</v>
      </c>
      <c r="CM133" s="707">
        <f t="shared" si="280"/>
        <v>8542.4288500000257</v>
      </c>
      <c r="CN133" s="298"/>
      <c r="CO133" s="379"/>
      <c r="CP133" s="539"/>
      <c r="CQ133" s="379"/>
      <c r="CR133" s="26"/>
      <c r="CS133" s="519">
        <f t="shared" si="337"/>
        <v>445000</v>
      </c>
      <c r="CT133" s="520">
        <f t="shared" si="259"/>
        <v>165150</v>
      </c>
      <c r="CU133" s="521">
        <f t="shared" si="281"/>
        <v>279850</v>
      </c>
      <c r="CV133" s="523">
        <f t="shared" si="282"/>
        <v>-11480</v>
      </c>
      <c r="CW133" s="26"/>
      <c r="CX133" s="519">
        <f t="shared" si="338"/>
        <v>445000</v>
      </c>
      <c r="CY133" s="520">
        <f t="shared" si="369"/>
        <v>155750</v>
      </c>
      <c r="CZ133" s="521">
        <f t="shared" si="283"/>
        <v>289250</v>
      </c>
      <c r="DA133" s="522">
        <f t="shared" si="284"/>
        <v>-2080</v>
      </c>
      <c r="DB133" s="521">
        <f t="shared" si="339"/>
        <v>16500</v>
      </c>
      <c r="DC133" s="521">
        <f t="shared" si="285"/>
        <v>305750</v>
      </c>
      <c r="DD133" s="522">
        <f t="shared" si="362"/>
        <v>14420</v>
      </c>
      <c r="DE133" s="533">
        <f t="shared" si="340"/>
        <v>276.36433328541995</v>
      </c>
      <c r="DF133" s="26"/>
      <c r="DG133" s="379"/>
      <c r="DH133" s="480"/>
      <c r="DI133" s="519">
        <f t="shared" si="341"/>
        <v>445000</v>
      </c>
      <c r="DJ133" s="520">
        <f t="shared" si="370"/>
        <v>169500</v>
      </c>
      <c r="DK133" s="529">
        <f t="shared" si="286"/>
        <v>275500</v>
      </c>
      <c r="DL133" s="743">
        <f t="shared" si="287"/>
        <v>-15830</v>
      </c>
      <c r="DM133" s="744">
        <f t="shared" si="288"/>
        <v>-303.3874754443965</v>
      </c>
      <c r="DN133" s="480"/>
      <c r="DO133" s="379"/>
      <c r="DP133" s="484"/>
      <c r="DQ133" s="519">
        <f t="shared" si="342"/>
        <v>445000</v>
      </c>
      <c r="DR133" s="708">
        <f t="shared" si="289"/>
        <v>172700</v>
      </c>
      <c r="DS133" s="529">
        <f t="shared" si="290"/>
        <v>272300</v>
      </c>
      <c r="DT133" s="743">
        <f t="shared" si="291"/>
        <v>-19030</v>
      </c>
      <c r="DU133" s="744">
        <f t="shared" si="292"/>
        <v>-364.71659240093908</v>
      </c>
      <c r="DV133" s="484"/>
      <c r="DW133" s="379"/>
      <c r="DX133" s="486"/>
      <c r="DY133" s="464">
        <f t="shared" si="363"/>
        <v>445000</v>
      </c>
      <c r="DZ133" s="708">
        <f t="shared" si="293"/>
        <v>152627.5</v>
      </c>
      <c r="EA133" s="529">
        <f t="shared" si="364"/>
        <v>292372.5</v>
      </c>
      <c r="EB133" s="530">
        <f t="shared" si="365"/>
        <v>1042.5</v>
      </c>
      <c r="EC133" s="533">
        <f t="shared" si="366"/>
        <v>39.959752766997269</v>
      </c>
      <c r="ED133" s="464">
        <f t="shared" si="343"/>
        <v>0</v>
      </c>
      <c r="EE133" s="524">
        <f t="shared" si="294"/>
        <v>1042.5</v>
      </c>
      <c r="EF133" s="531">
        <f t="shared" si="367"/>
        <v>39.959752766997269</v>
      </c>
      <c r="EG133" s="531">
        <f t="shared" si="368"/>
        <v>19.979876383498635</v>
      </c>
      <c r="EH133" s="486"/>
      <c r="EI133" s="379"/>
      <c r="EJ133" s="686"/>
      <c r="EK133" s="519">
        <f t="shared" si="344"/>
        <v>445000</v>
      </c>
      <c r="EL133" s="708">
        <f t="shared" si="295"/>
        <v>117250</v>
      </c>
      <c r="EM133" s="529">
        <f t="shared" si="296"/>
        <v>327750</v>
      </c>
      <c r="EN133" s="530">
        <f t="shared" si="297"/>
        <v>36420</v>
      </c>
      <c r="EO133" s="531">
        <f t="shared" si="298"/>
        <v>698.00201236165015</v>
      </c>
      <c r="EP133" s="641">
        <f t="shared" si="299"/>
        <v>0</v>
      </c>
      <c r="EQ133" s="530">
        <f t="shared" si="300"/>
        <v>36420</v>
      </c>
      <c r="ER133" s="532">
        <f t="shared" si="301"/>
        <v>698.00201236165015</v>
      </c>
      <c r="ES133" s="686"/>
      <c r="ET133" s="379"/>
      <c r="EU133" s="686"/>
      <c r="EV133" s="519">
        <f t="shared" si="345"/>
        <v>445000</v>
      </c>
      <c r="EW133" s="708">
        <f t="shared" si="302"/>
        <v>153150</v>
      </c>
      <c r="EX133" s="529">
        <f t="shared" si="303"/>
        <v>291850</v>
      </c>
      <c r="EY133" s="530">
        <f t="shared" si="304"/>
        <v>520</v>
      </c>
      <c r="EZ133" s="531">
        <f t="shared" si="305"/>
        <v>9.9659815054381671</v>
      </c>
      <c r="FA133" s="641">
        <f t="shared" si="306"/>
        <v>0</v>
      </c>
      <c r="FB133" s="530">
        <f t="shared" si="307"/>
        <v>520</v>
      </c>
      <c r="FC133" s="532">
        <f t="shared" si="308"/>
        <v>9.9659815054381671</v>
      </c>
      <c r="FD133" s="686"/>
      <c r="FE133" s="379"/>
      <c r="FF133" s="686"/>
      <c r="FG133" s="519">
        <f t="shared" si="346"/>
        <v>445000</v>
      </c>
      <c r="FH133" s="708">
        <f t="shared" si="309"/>
        <v>149850</v>
      </c>
      <c r="FI133" s="529">
        <f t="shared" si="310"/>
        <v>295150</v>
      </c>
      <c r="FJ133" s="530">
        <f t="shared" si="311"/>
        <v>3820</v>
      </c>
      <c r="FK133" s="531">
        <f t="shared" si="312"/>
        <v>73.21163336687269</v>
      </c>
      <c r="FL133" s="641">
        <f t="shared" si="313"/>
        <v>0</v>
      </c>
      <c r="FM133" s="530">
        <f t="shared" si="314"/>
        <v>3820</v>
      </c>
      <c r="FN133" s="532">
        <f t="shared" si="315"/>
        <v>73.21163336687269</v>
      </c>
      <c r="FO133" s="686"/>
      <c r="FP133" s="379"/>
      <c r="FQ133" s="686"/>
      <c r="FR133" s="519">
        <f t="shared" si="347"/>
        <v>445000</v>
      </c>
      <c r="FS133" s="708">
        <f t="shared" si="316"/>
        <v>133950</v>
      </c>
      <c r="FT133" s="529">
        <f t="shared" si="317"/>
        <v>311050</v>
      </c>
      <c r="FU133" s="530">
        <f t="shared" si="318"/>
        <v>19720</v>
      </c>
      <c r="FV133" s="531">
        <f t="shared" si="319"/>
        <v>377.94068324469356</v>
      </c>
      <c r="FW133" s="641">
        <f t="shared" si="320"/>
        <v>0</v>
      </c>
      <c r="FX133" s="530">
        <f t="shared" si="321"/>
        <v>19720</v>
      </c>
      <c r="FY133" s="532">
        <f t="shared" si="322"/>
        <v>377.94068324469356</v>
      </c>
      <c r="FZ133" s="686"/>
      <c r="GA133" s="379"/>
      <c r="GB133" s="379"/>
      <c r="GC133" s="379"/>
      <c r="GD133" s="379"/>
      <c r="GE133" s="379"/>
      <c r="GF133" s="379"/>
      <c r="GG133" s="379"/>
    </row>
    <row r="134" spans="1:189" s="1" customFormat="1" x14ac:dyDescent="0.25">
      <c r="A134" s="379"/>
      <c r="B134" s="379"/>
      <c r="C134" s="379"/>
      <c r="D134" s="379"/>
      <c r="E134" s="379"/>
      <c r="F134" s="379"/>
      <c r="G134" s="379"/>
      <c r="H134" s="379"/>
      <c r="I134" s="539"/>
      <c r="J134" s="379"/>
      <c r="K134" s="379"/>
      <c r="L134" s="379"/>
      <c r="M134" s="379"/>
      <c r="N134" s="379"/>
      <c r="O134" s="379"/>
      <c r="P134" s="379"/>
      <c r="Q134" s="379"/>
      <c r="R134" s="539"/>
      <c r="S134" s="379"/>
      <c r="T134" s="228"/>
      <c r="U134" s="450">
        <f t="shared" si="348"/>
        <v>450000</v>
      </c>
      <c r="V134" s="712">
        <f t="shared" si="349"/>
        <v>6964.3008932835655</v>
      </c>
      <c r="W134" s="752">
        <f t="shared" si="350"/>
        <v>-11780</v>
      </c>
      <c r="X134" s="697">
        <f t="shared" si="351"/>
        <v>14620</v>
      </c>
      <c r="Y134" s="745">
        <f t="shared" si="352"/>
        <v>-16280</v>
      </c>
      <c r="Z134" s="642">
        <f t="shared" si="353"/>
        <v>-19330</v>
      </c>
      <c r="AA134" s="439">
        <f t="shared" si="354"/>
        <v>1042.5</v>
      </c>
      <c r="AB134" s="713">
        <f t="shared" si="355"/>
        <v>1042.5</v>
      </c>
      <c r="AC134" s="630">
        <f t="shared" si="261"/>
        <v>20020</v>
      </c>
      <c r="AD134" s="459">
        <f t="shared" si="262"/>
        <v>20020</v>
      </c>
      <c r="AE134" s="228"/>
      <c r="AF134" s="379"/>
      <c r="AG134" s="228"/>
      <c r="AH134" s="715">
        <f t="shared" si="263"/>
        <v>2.3657520528852385</v>
      </c>
      <c r="AI134" s="749">
        <f t="shared" si="323"/>
        <v>-4.0016305455533665</v>
      </c>
      <c r="AJ134" s="716">
        <f t="shared" si="264"/>
        <v>4.9663699979618183</v>
      </c>
      <c r="AK134" s="746">
        <f t="shared" si="324"/>
        <v>-5.530267001834364</v>
      </c>
      <c r="AL134" s="643">
        <f t="shared" si="325"/>
        <v>-6.5663428222025955</v>
      </c>
      <c r="AM134" s="457">
        <f t="shared" si="326"/>
        <v>0.3541341123717644</v>
      </c>
      <c r="AN134" s="717">
        <f t="shared" si="265"/>
        <v>0.3541341123717644</v>
      </c>
      <c r="AO134" s="633">
        <f t="shared" si="266"/>
        <v>6.8007337454990147</v>
      </c>
      <c r="AP134" s="634">
        <f t="shared" si="267"/>
        <v>6.8007337454990147</v>
      </c>
      <c r="AQ134" s="228"/>
      <c r="AR134" s="379"/>
      <c r="AS134" s="228"/>
      <c r="AT134" s="450">
        <f t="shared" si="327"/>
        <v>450000</v>
      </c>
      <c r="AU134" s="718">
        <f t="shared" si="268"/>
        <v>133.47325750148178</v>
      </c>
      <c r="AV134" s="750">
        <f t="shared" si="328"/>
        <v>-225.76781179627233</v>
      </c>
      <c r="AW134" s="720">
        <f t="shared" si="329"/>
        <v>280.19740309520387</v>
      </c>
      <c r="AX134" s="747">
        <f t="shared" si="330"/>
        <v>-312.01188251641031</v>
      </c>
      <c r="AY134" s="643">
        <f t="shared" si="331"/>
        <v>-370.46619711561499</v>
      </c>
      <c r="AZ134" s="457">
        <f t="shared" si="332"/>
        <v>19.979876383498635</v>
      </c>
      <c r="BA134" s="717">
        <f t="shared" si="333"/>
        <v>19.979876383498635</v>
      </c>
      <c r="BB134" s="458">
        <f t="shared" si="269"/>
        <v>383.69028795936947</v>
      </c>
      <c r="BC134" s="459">
        <f t="shared" si="269"/>
        <v>383.69028795936947</v>
      </c>
      <c r="BD134" s="228"/>
      <c r="BE134" s="379"/>
      <c r="BF134" s="539"/>
      <c r="BG134" s="379"/>
      <c r="BH134" s="379"/>
      <c r="BI134" s="460"/>
      <c r="BJ134" s="464">
        <f t="shared" si="356"/>
        <v>450000</v>
      </c>
      <c r="BK134" s="465">
        <f t="shared" si="270"/>
        <v>155620</v>
      </c>
      <c r="BL134" s="637">
        <f t="shared" si="271"/>
        <v>294380</v>
      </c>
      <c r="BM134" s="219"/>
      <c r="BN134" s="219"/>
      <c r="BO134" s="464">
        <f t="shared" si="334"/>
        <v>450000</v>
      </c>
      <c r="BP134" s="465">
        <f t="shared" si="272"/>
        <v>171900</v>
      </c>
      <c r="BQ134" s="637">
        <f t="shared" si="335"/>
        <v>278100</v>
      </c>
      <c r="BR134" s="707">
        <f t="shared" si="273"/>
        <v>-16280</v>
      </c>
      <c r="BS134" s="298"/>
      <c r="BT134" s="379"/>
      <c r="BU134" s="298"/>
      <c r="BV134" s="464">
        <f t="shared" si="357"/>
        <v>450000</v>
      </c>
      <c r="BW134" s="464">
        <f t="shared" si="358"/>
        <v>17622.42885</v>
      </c>
      <c r="BX134" s="637">
        <f t="shared" si="274"/>
        <v>312002.42885000003</v>
      </c>
      <c r="BY134" s="707">
        <f t="shared" si="275"/>
        <v>17622.428850000026</v>
      </c>
      <c r="BZ134" s="298"/>
      <c r="CA134" s="379"/>
      <c r="CB134" s="219"/>
      <c r="CC134" s="464">
        <f t="shared" si="260"/>
        <v>26302.132611940302</v>
      </c>
      <c r="CD134" s="464">
        <f t="shared" si="276"/>
        <v>476302.13261194032</v>
      </c>
      <c r="CE134" s="465">
        <f t="shared" si="277"/>
        <v>174957.83171865673</v>
      </c>
      <c r="CF134" s="637">
        <f t="shared" si="359"/>
        <v>301344.30089328357</v>
      </c>
      <c r="CG134" s="707">
        <f t="shared" si="278"/>
        <v>6964.3008932835655</v>
      </c>
      <c r="CH134" s="298"/>
      <c r="CI134" s="465">
        <f t="shared" si="279"/>
        <v>164700</v>
      </c>
      <c r="CJ134" s="464">
        <f t="shared" si="360"/>
        <v>285300</v>
      </c>
      <c r="CK134" s="637">
        <f t="shared" si="361"/>
        <v>17622.42885</v>
      </c>
      <c r="CL134" s="637">
        <f t="shared" si="336"/>
        <v>302922.42885000003</v>
      </c>
      <c r="CM134" s="707">
        <f t="shared" si="280"/>
        <v>8542.4288500000257</v>
      </c>
      <c r="CN134" s="298"/>
      <c r="CO134" s="379"/>
      <c r="CP134" s="539"/>
      <c r="CQ134" s="379"/>
      <c r="CR134" s="26"/>
      <c r="CS134" s="519">
        <f t="shared" si="337"/>
        <v>450000</v>
      </c>
      <c r="CT134" s="520">
        <f t="shared" si="259"/>
        <v>167400</v>
      </c>
      <c r="CU134" s="521">
        <f t="shared" si="281"/>
        <v>282600</v>
      </c>
      <c r="CV134" s="523">
        <f t="shared" si="282"/>
        <v>-11780</v>
      </c>
      <c r="CW134" s="26"/>
      <c r="CX134" s="519">
        <f t="shared" si="338"/>
        <v>450000</v>
      </c>
      <c r="CY134" s="520">
        <f t="shared" si="369"/>
        <v>157500</v>
      </c>
      <c r="CZ134" s="521">
        <f t="shared" si="283"/>
        <v>292500</v>
      </c>
      <c r="DA134" s="522">
        <f t="shared" si="284"/>
        <v>-1880</v>
      </c>
      <c r="DB134" s="521">
        <f t="shared" si="339"/>
        <v>16500</v>
      </c>
      <c r="DC134" s="521">
        <f t="shared" si="285"/>
        <v>309000</v>
      </c>
      <c r="DD134" s="522">
        <f t="shared" si="362"/>
        <v>14620</v>
      </c>
      <c r="DE134" s="533">
        <f t="shared" si="340"/>
        <v>280.19740309520387</v>
      </c>
      <c r="DF134" s="26"/>
      <c r="DG134" s="379"/>
      <c r="DH134" s="480"/>
      <c r="DI134" s="519">
        <f t="shared" si="341"/>
        <v>450000</v>
      </c>
      <c r="DJ134" s="520">
        <f t="shared" si="370"/>
        <v>171900</v>
      </c>
      <c r="DK134" s="529">
        <f t="shared" si="286"/>
        <v>278100</v>
      </c>
      <c r="DL134" s="743">
        <f t="shared" si="287"/>
        <v>-16280</v>
      </c>
      <c r="DM134" s="744">
        <f t="shared" si="288"/>
        <v>-312.01188251641031</v>
      </c>
      <c r="DN134" s="480"/>
      <c r="DO134" s="379"/>
      <c r="DP134" s="484"/>
      <c r="DQ134" s="519">
        <f t="shared" si="342"/>
        <v>450000</v>
      </c>
      <c r="DR134" s="708">
        <f t="shared" si="289"/>
        <v>174950</v>
      </c>
      <c r="DS134" s="529">
        <f t="shared" si="290"/>
        <v>275050</v>
      </c>
      <c r="DT134" s="743">
        <f t="shared" si="291"/>
        <v>-19330</v>
      </c>
      <c r="DU134" s="744">
        <f t="shared" si="292"/>
        <v>-370.46619711561499</v>
      </c>
      <c r="DV134" s="484"/>
      <c r="DW134" s="379"/>
      <c r="DX134" s="486"/>
      <c r="DY134" s="464">
        <f t="shared" si="363"/>
        <v>450000</v>
      </c>
      <c r="DZ134" s="708">
        <f t="shared" si="293"/>
        <v>154577.5</v>
      </c>
      <c r="EA134" s="529">
        <f t="shared" si="364"/>
        <v>295422.5</v>
      </c>
      <c r="EB134" s="530">
        <f t="shared" si="365"/>
        <v>1042.5</v>
      </c>
      <c r="EC134" s="533">
        <f t="shared" si="366"/>
        <v>39.959752766997269</v>
      </c>
      <c r="ED134" s="464">
        <f t="shared" si="343"/>
        <v>0</v>
      </c>
      <c r="EE134" s="524">
        <f t="shared" si="294"/>
        <v>1042.5</v>
      </c>
      <c r="EF134" s="531">
        <f t="shared" si="367"/>
        <v>39.959752766997269</v>
      </c>
      <c r="EG134" s="531">
        <f t="shared" si="368"/>
        <v>19.979876383498635</v>
      </c>
      <c r="EH134" s="486"/>
      <c r="EI134" s="379"/>
      <c r="EJ134" s="686"/>
      <c r="EK134" s="519">
        <f t="shared" si="344"/>
        <v>450000</v>
      </c>
      <c r="EL134" s="708">
        <f t="shared" si="295"/>
        <v>118650</v>
      </c>
      <c r="EM134" s="529">
        <f t="shared" si="296"/>
        <v>331350</v>
      </c>
      <c r="EN134" s="530">
        <f t="shared" si="297"/>
        <v>36970</v>
      </c>
      <c r="EO134" s="531">
        <f t="shared" si="298"/>
        <v>708.54295433855589</v>
      </c>
      <c r="EP134" s="641">
        <f t="shared" si="299"/>
        <v>0</v>
      </c>
      <c r="EQ134" s="530">
        <f t="shared" si="300"/>
        <v>36970</v>
      </c>
      <c r="ER134" s="532">
        <f t="shared" si="301"/>
        <v>708.54295433855589</v>
      </c>
      <c r="ES134" s="686"/>
      <c r="ET134" s="379"/>
      <c r="EU134" s="686"/>
      <c r="EV134" s="519">
        <f t="shared" si="345"/>
        <v>450000</v>
      </c>
      <c r="EW134" s="708">
        <f t="shared" si="302"/>
        <v>155100</v>
      </c>
      <c r="EX134" s="529">
        <f t="shared" si="303"/>
        <v>294900</v>
      </c>
      <c r="EY134" s="530">
        <f t="shared" si="304"/>
        <v>520</v>
      </c>
      <c r="EZ134" s="531">
        <f t="shared" si="305"/>
        <v>9.9659815054381671</v>
      </c>
      <c r="FA134" s="641">
        <f t="shared" si="306"/>
        <v>0</v>
      </c>
      <c r="FB134" s="530">
        <f t="shared" si="307"/>
        <v>520</v>
      </c>
      <c r="FC134" s="532">
        <f t="shared" si="308"/>
        <v>9.9659815054381671</v>
      </c>
      <c r="FD134" s="686"/>
      <c r="FE134" s="379"/>
      <c r="FF134" s="686"/>
      <c r="FG134" s="519">
        <f t="shared" si="346"/>
        <v>450000</v>
      </c>
      <c r="FH134" s="708">
        <f t="shared" si="309"/>
        <v>151800</v>
      </c>
      <c r="FI134" s="529">
        <f t="shared" si="310"/>
        <v>298200</v>
      </c>
      <c r="FJ134" s="530">
        <f t="shared" si="311"/>
        <v>3820</v>
      </c>
      <c r="FK134" s="531">
        <f t="shared" si="312"/>
        <v>73.21163336687269</v>
      </c>
      <c r="FL134" s="641">
        <f t="shared" si="313"/>
        <v>0</v>
      </c>
      <c r="FM134" s="530">
        <f t="shared" si="314"/>
        <v>3820</v>
      </c>
      <c r="FN134" s="532">
        <f t="shared" si="315"/>
        <v>73.21163336687269</v>
      </c>
      <c r="FO134" s="686"/>
      <c r="FP134" s="379"/>
      <c r="FQ134" s="686"/>
      <c r="FR134" s="519">
        <f t="shared" si="347"/>
        <v>450000</v>
      </c>
      <c r="FS134" s="708">
        <f t="shared" si="316"/>
        <v>135600</v>
      </c>
      <c r="FT134" s="529">
        <f t="shared" si="317"/>
        <v>314400</v>
      </c>
      <c r="FU134" s="530">
        <f t="shared" si="318"/>
        <v>20020</v>
      </c>
      <c r="FV134" s="531">
        <f t="shared" si="319"/>
        <v>383.69028795936947</v>
      </c>
      <c r="FW134" s="641">
        <f t="shared" si="320"/>
        <v>0</v>
      </c>
      <c r="FX134" s="530">
        <f t="shared" si="321"/>
        <v>20020</v>
      </c>
      <c r="FY134" s="532">
        <f t="shared" si="322"/>
        <v>383.69028795936947</v>
      </c>
      <c r="FZ134" s="686"/>
      <c r="GA134" s="379"/>
      <c r="GB134" s="379"/>
      <c r="GC134" s="379"/>
      <c r="GD134" s="379"/>
      <c r="GE134" s="379"/>
      <c r="GF134" s="379"/>
      <c r="GG134" s="379"/>
    </row>
    <row r="135" spans="1:189" s="1" customFormat="1" x14ac:dyDescent="0.25">
      <c r="A135" s="379"/>
      <c r="B135" s="379"/>
      <c r="C135" s="379"/>
      <c r="D135" s="379"/>
      <c r="E135" s="379"/>
      <c r="F135" s="379"/>
      <c r="G135" s="379"/>
      <c r="H135" s="379"/>
      <c r="I135" s="539"/>
      <c r="J135" s="379"/>
      <c r="K135" s="379"/>
      <c r="L135" s="379"/>
      <c r="M135" s="379"/>
      <c r="N135" s="379"/>
      <c r="O135" s="379"/>
      <c r="P135" s="379"/>
      <c r="Q135" s="379"/>
      <c r="R135" s="539"/>
      <c r="S135" s="379"/>
      <c r="T135" s="228"/>
      <c r="U135" s="450">
        <f t="shared" si="348"/>
        <v>455000</v>
      </c>
      <c r="V135" s="712">
        <f t="shared" si="349"/>
        <v>6964.3008932835655</v>
      </c>
      <c r="W135" s="752">
        <f t="shared" si="350"/>
        <v>-12080</v>
      </c>
      <c r="X135" s="697">
        <f t="shared" si="351"/>
        <v>14820</v>
      </c>
      <c r="Y135" s="745">
        <f t="shared" si="352"/>
        <v>-16730</v>
      </c>
      <c r="Z135" s="642">
        <f t="shared" si="353"/>
        <v>-19630</v>
      </c>
      <c r="AA135" s="439">
        <f t="shared" si="354"/>
        <v>1042.5</v>
      </c>
      <c r="AB135" s="713">
        <f t="shared" si="355"/>
        <v>1042.5</v>
      </c>
      <c r="AC135" s="630">
        <f t="shared" si="261"/>
        <v>20320</v>
      </c>
      <c r="AD135" s="459">
        <f t="shared" si="262"/>
        <v>20320</v>
      </c>
      <c r="AE135" s="228"/>
      <c r="AF135" s="379"/>
      <c r="AG135" s="228"/>
      <c r="AH135" s="715">
        <f t="shared" si="263"/>
        <v>2.3414924161260013</v>
      </c>
      <c r="AI135" s="749">
        <f t="shared" si="323"/>
        <v>-4.0614598392899168</v>
      </c>
      <c r="AJ135" s="716">
        <f t="shared" si="264"/>
        <v>4.9826850015129613</v>
      </c>
      <c r="AK135" s="746">
        <f t="shared" si="324"/>
        <v>-5.6248529065662511</v>
      </c>
      <c r="AL135" s="643">
        <f t="shared" si="325"/>
        <v>-6.5998722388461148</v>
      </c>
      <c r="AM135" s="457">
        <f t="shared" si="326"/>
        <v>0.35050263927646841</v>
      </c>
      <c r="AN135" s="717">
        <f t="shared" si="265"/>
        <v>0.35050263927646841</v>
      </c>
      <c r="AO135" s="633">
        <f t="shared" si="266"/>
        <v>6.8318595972161518</v>
      </c>
      <c r="AP135" s="634">
        <f t="shared" si="267"/>
        <v>6.8318595972161518</v>
      </c>
      <c r="AQ135" s="228"/>
      <c r="AR135" s="379"/>
      <c r="AS135" s="228"/>
      <c r="AT135" s="450">
        <f t="shared" si="327"/>
        <v>455000</v>
      </c>
      <c r="AU135" s="718">
        <f t="shared" si="268"/>
        <v>133.47325750148178</v>
      </c>
      <c r="AV135" s="750">
        <f t="shared" si="328"/>
        <v>-231.51741651094821</v>
      </c>
      <c r="AW135" s="720">
        <f t="shared" si="329"/>
        <v>284.03047290498779</v>
      </c>
      <c r="AX135" s="747">
        <f t="shared" si="330"/>
        <v>-320.63628958842412</v>
      </c>
      <c r="AY135" s="643">
        <f t="shared" si="331"/>
        <v>-376.21580183029084</v>
      </c>
      <c r="AZ135" s="457">
        <f t="shared" si="332"/>
        <v>19.979876383498635</v>
      </c>
      <c r="BA135" s="717">
        <f t="shared" si="333"/>
        <v>19.979876383498635</v>
      </c>
      <c r="BB135" s="458">
        <f t="shared" si="269"/>
        <v>389.43989267404532</v>
      </c>
      <c r="BC135" s="459">
        <f t="shared" si="269"/>
        <v>389.43989267404532</v>
      </c>
      <c r="BD135" s="228"/>
      <c r="BE135" s="379"/>
      <c r="BF135" s="539"/>
      <c r="BG135" s="379"/>
      <c r="BH135" s="379"/>
      <c r="BI135" s="460"/>
      <c r="BJ135" s="464">
        <f t="shared" si="356"/>
        <v>455000</v>
      </c>
      <c r="BK135" s="465">
        <f t="shared" si="270"/>
        <v>157570</v>
      </c>
      <c r="BL135" s="637">
        <f t="shared" si="271"/>
        <v>297430</v>
      </c>
      <c r="BM135" s="219"/>
      <c r="BN135" s="219"/>
      <c r="BO135" s="464">
        <f t="shared" si="334"/>
        <v>455000</v>
      </c>
      <c r="BP135" s="465">
        <f t="shared" si="272"/>
        <v>174300</v>
      </c>
      <c r="BQ135" s="637">
        <f t="shared" si="335"/>
        <v>280700</v>
      </c>
      <c r="BR135" s="707">
        <f t="shared" si="273"/>
        <v>-16730</v>
      </c>
      <c r="BS135" s="298"/>
      <c r="BT135" s="379"/>
      <c r="BU135" s="298"/>
      <c r="BV135" s="464">
        <f t="shared" si="357"/>
        <v>455000</v>
      </c>
      <c r="BW135" s="464">
        <f t="shared" si="358"/>
        <v>17622.42885</v>
      </c>
      <c r="BX135" s="637">
        <f t="shared" si="274"/>
        <v>315052.42885000003</v>
      </c>
      <c r="BY135" s="707">
        <f t="shared" si="275"/>
        <v>17622.428850000026</v>
      </c>
      <c r="BZ135" s="298"/>
      <c r="CA135" s="379"/>
      <c r="CB135" s="219"/>
      <c r="CC135" s="464">
        <f t="shared" si="260"/>
        <v>26302.132611940302</v>
      </c>
      <c r="CD135" s="464">
        <f t="shared" si="276"/>
        <v>481302.13261194032</v>
      </c>
      <c r="CE135" s="465">
        <f t="shared" si="277"/>
        <v>176907.83171865673</v>
      </c>
      <c r="CF135" s="637">
        <f t="shared" si="359"/>
        <v>304394.30089328357</v>
      </c>
      <c r="CG135" s="707">
        <f t="shared" si="278"/>
        <v>6964.3008932835655</v>
      </c>
      <c r="CH135" s="298"/>
      <c r="CI135" s="465">
        <f t="shared" si="279"/>
        <v>166650</v>
      </c>
      <c r="CJ135" s="464">
        <f t="shared" si="360"/>
        <v>288350</v>
      </c>
      <c r="CK135" s="637">
        <f t="shared" si="361"/>
        <v>17622.42885</v>
      </c>
      <c r="CL135" s="637">
        <f t="shared" si="336"/>
        <v>305972.42885000003</v>
      </c>
      <c r="CM135" s="707">
        <f t="shared" si="280"/>
        <v>8542.4288500000257</v>
      </c>
      <c r="CN135" s="298"/>
      <c r="CO135" s="379"/>
      <c r="CP135" s="539"/>
      <c r="CQ135" s="379"/>
      <c r="CR135" s="26"/>
      <c r="CS135" s="519">
        <f t="shared" si="337"/>
        <v>455000</v>
      </c>
      <c r="CT135" s="520">
        <f t="shared" si="259"/>
        <v>169650</v>
      </c>
      <c r="CU135" s="521">
        <f t="shared" si="281"/>
        <v>285350</v>
      </c>
      <c r="CV135" s="523">
        <f t="shared" si="282"/>
        <v>-12080</v>
      </c>
      <c r="CW135" s="26"/>
      <c r="CX135" s="519">
        <f t="shared" si="338"/>
        <v>455000</v>
      </c>
      <c r="CY135" s="520">
        <f t="shared" si="369"/>
        <v>159250</v>
      </c>
      <c r="CZ135" s="521">
        <f t="shared" si="283"/>
        <v>295750</v>
      </c>
      <c r="DA135" s="522">
        <f t="shared" si="284"/>
        <v>-1680</v>
      </c>
      <c r="DB135" s="521">
        <f t="shared" si="339"/>
        <v>16500</v>
      </c>
      <c r="DC135" s="521">
        <f t="shared" si="285"/>
        <v>312250</v>
      </c>
      <c r="DD135" s="522">
        <f t="shared" si="362"/>
        <v>14820</v>
      </c>
      <c r="DE135" s="533">
        <f t="shared" si="340"/>
        <v>284.03047290498779</v>
      </c>
      <c r="DF135" s="26"/>
      <c r="DG135" s="379"/>
      <c r="DH135" s="480"/>
      <c r="DI135" s="519">
        <f t="shared" si="341"/>
        <v>455000</v>
      </c>
      <c r="DJ135" s="520">
        <f t="shared" si="370"/>
        <v>174300</v>
      </c>
      <c r="DK135" s="529">
        <f t="shared" si="286"/>
        <v>280700</v>
      </c>
      <c r="DL135" s="743">
        <f t="shared" si="287"/>
        <v>-16730</v>
      </c>
      <c r="DM135" s="744">
        <f t="shared" si="288"/>
        <v>-320.63628958842412</v>
      </c>
      <c r="DN135" s="480"/>
      <c r="DO135" s="379"/>
      <c r="DP135" s="484"/>
      <c r="DQ135" s="519">
        <f t="shared" si="342"/>
        <v>455000</v>
      </c>
      <c r="DR135" s="708">
        <f t="shared" si="289"/>
        <v>177200</v>
      </c>
      <c r="DS135" s="529">
        <f t="shared" si="290"/>
        <v>277800</v>
      </c>
      <c r="DT135" s="743">
        <f t="shared" si="291"/>
        <v>-19630</v>
      </c>
      <c r="DU135" s="744">
        <f t="shared" si="292"/>
        <v>-376.21580183029084</v>
      </c>
      <c r="DV135" s="484"/>
      <c r="DW135" s="379"/>
      <c r="DX135" s="486"/>
      <c r="DY135" s="464">
        <f t="shared" si="363"/>
        <v>455000</v>
      </c>
      <c r="DZ135" s="708">
        <f t="shared" si="293"/>
        <v>156527.5</v>
      </c>
      <c r="EA135" s="529">
        <f t="shared" si="364"/>
        <v>298472.5</v>
      </c>
      <c r="EB135" s="530">
        <f t="shared" si="365"/>
        <v>1042.5</v>
      </c>
      <c r="EC135" s="533">
        <f t="shared" si="366"/>
        <v>39.959752766997269</v>
      </c>
      <c r="ED135" s="464">
        <f t="shared" si="343"/>
        <v>0</v>
      </c>
      <c r="EE135" s="524">
        <f t="shared" si="294"/>
        <v>1042.5</v>
      </c>
      <c r="EF135" s="531">
        <f t="shared" si="367"/>
        <v>39.959752766997269</v>
      </c>
      <c r="EG135" s="531">
        <f t="shared" si="368"/>
        <v>19.979876383498635</v>
      </c>
      <c r="EH135" s="486"/>
      <c r="EI135" s="379"/>
      <c r="EJ135" s="686"/>
      <c r="EK135" s="519">
        <f t="shared" si="344"/>
        <v>455000</v>
      </c>
      <c r="EL135" s="708">
        <f t="shared" si="295"/>
        <v>120050.00000000001</v>
      </c>
      <c r="EM135" s="529">
        <f t="shared" si="296"/>
        <v>334950</v>
      </c>
      <c r="EN135" s="530">
        <f t="shared" si="297"/>
        <v>37520</v>
      </c>
      <c r="EO135" s="531">
        <f t="shared" si="298"/>
        <v>719.08389631546163</v>
      </c>
      <c r="EP135" s="641">
        <f t="shared" si="299"/>
        <v>0</v>
      </c>
      <c r="EQ135" s="530">
        <f t="shared" si="300"/>
        <v>37520</v>
      </c>
      <c r="ER135" s="532">
        <f t="shared" si="301"/>
        <v>719.08389631546163</v>
      </c>
      <c r="ES135" s="686"/>
      <c r="ET135" s="379"/>
      <c r="EU135" s="686"/>
      <c r="EV135" s="519">
        <f t="shared" si="345"/>
        <v>455000</v>
      </c>
      <c r="EW135" s="708">
        <f t="shared" si="302"/>
        <v>157050</v>
      </c>
      <c r="EX135" s="529">
        <f t="shared" si="303"/>
        <v>297950</v>
      </c>
      <c r="EY135" s="530">
        <f t="shared" si="304"/>
        <v>520</v>
      </c>
      <c r="EZ135" s="531">
        <f t="shared" si="305"/>
        <v>9.9659815054381671</v>
      </c>
      <c r="FA135" s="641">
        <f t="shared" si="306"/>
        <v>0</v>
      </c>
      <c r="FB135" s="530">
        <f t="shared" si="307"/>
        <v>520</v>
      </c>
      <c r="FC135" s="532">
        <f t="shared" si="308"/>
        <v>9.9659815054381671</v>
      </c>
      <c r="FD135" s="686"/>
      <c r="FE135" s="379"/>
      <c r="FF135" s="686"/>
      <c r="FG135" s="519">
        <f t="shared" si="346"/>
        <v>455000</v>
      </c>
      <c r="FH135" s="708">
        <f t="shared" si="309"/>
        <v>153750</v>
      </c>
      <c r="FI135" s="529">
        <f t="shared" si="310"/>
        <v>301250</v>
      </c>
      <c r="FJ135" s="530">
        <f t="shared" si="311"/>
        <v>3820</v>
      </c>
      <c r="FK135" s="531">
        <f t="shared" si="312"/>
        <v>73.21163336687269</v>
      </c>
      <c r="FL135" s="641">
        <f t="shared" si="313"/>
        <v>0</v>
      </c>
      <c r="FM135" s="530">
        <f t="shared" si="314"/>
        <v>3820</v>
      </c>
      <c r="FN135" s="532">
        <f t="shared" si="315"/>
        <v>73.21163336687269</v>
      </c>
      <c r="FO135" s="686"/>
      <c r="FP135" s="379"/>
      <c r="FQ135" s="686"/>
      <c r="FR135" s="519">
        <f t="shared" si="347"/>
        <v>455000</v>
      </c>
      <c r="FS135" s="708">
        <f t="shared" si="316"/>
        <v>137250</v>
      </c>
      <c r="FT135" s="529">
        <f t="shared" si="317"/>
        <v>317750</v>
      </c>
      <c r="FU135" s="530">
        <f t="shared" si="318"/>
        <v>20320</v>
      </c>
      <c r="FV135" s="531">
        <f t="shared" si="319"/>
        <v>389.43989267404532</v>
      </c>
      <c r="FW135" s="641">
        <f t="shared" si="320"/>
        <v>0</v>
      </c>
      <c r="FX135" s="530">
        <f t="shared" si="321"/>
        <v>20320</v>
      </c>
      <c r="FY135" s="532">
        <f t="shared" si="322"/>
        <v>389.43989267404532</v>
      </c>
      <c r="FZ135" s="686"/>
      <c r="GA135" s="379"/>
      <c r="GB135" s="379"/>
      <c r="GC135" s="379"/>
      <c r="GD135" s="379"/>
      <c r="GE135" s="379"/>
      <c r="GF135" s="379"/>
      <c r="GG135" s="379"/>
    </row>
    <row r="136" spans="1:189" s="1" customFormat="1" x14ac:dyDescent="0.25">
      <c r="A136" s="379"/>
      <c r="B136" s="379"/>
      <c r="C136" s="379"/>
      <c r="D136" s="379"/>
      <c r="E136" s="379"/>
      <c r="F136" s="379"/>
      <c r="G136" s="379"/>
      <c r="H136" s="379"/>
      <c r="I136" s="539"/>
      <c r="J136" s="379"/>
      <c r="K136" s="379"/>
      <c r="L136" s="379"/>
      <c r="M136" s="379"/>
      <c r="N136" s="379"/>
      <c r="O136" s="379"/>
      <c r="P136" s="379"/>
      <c r="Q136" s="379"/>
      <c r="R136" s="539"/>
      <c r="S136" s="379"/>
      <c r="T136" s="228"/>
      <c r="U136" s="450">
        <f t="shared" si="348"/>
        <v>460000</v>
      </c>
      <c r="V136" s="712">
        <f t="shared" si="349"/>
        <v>6964.3008932835655</v>
      </c>
      <c r="W136" s="752">
        <f t="shared" si="350"/>
        <v>-12380</v>
      </c>
      <c r="X136" s="697">
        <f t="shared" si="351"/>
        <v>15020</v>
      </c>
      <c r="Y136" s="745">
        <f t="shared" si="352"/>
        <v>-17180</v>
      </c>
      <c r="Z136" s="642">
        <f t="shared" si="353"/>
        <v>-19930</v>
      </c>
      <c r="AA136" s="439">
        <f t="shared" si="354"/>
        <v>1042.5</v>
      </c>
      <c r="AB136" s="713">
        <f t="shared" si="355"/>
        <v>1042.5</v>
      </c>
      <c r="AC136" s="630">
        <f t="shared" si="261"/>
        <v>20620</v>
      </c>
      <c r="AD136" s="459">
        <f t="shared" si="262"/>
        <v>20620</v>
      </c>
      <c r="AE136" s="228"/>
      <c r="AF136" s="379"/>
      <c r="AG136" s="228"/>
      <c r="AH136" s="715">
        <f t="shared" si="263"/>
        <v>2.3177252706614637</v>
      </c>
      <c r="AI136" s="749">
        <f t="shared" si="323"/>
        <v>-4.1200745473908409</v>
      </c>
      <c r="AJ136" s="716">
        <f t="shared" si="264"/>
        <v>4.9986687965921197</v>
      </c>
      <c r="AK136" s="746">
        <f t="shared" si="324"/>
        <v>-5.7175186368477107</v>
      </c>
      <c r="AL136" s="643">
        <f t="shared" si="325"/>
        <v>-6.6327209797657085</v>
      </c>
      <c r="AM136" s="457">
        <f t="shared" si="326"/>
        <v>0.34694488817891372</v>
      </c>
      <c r="AN136" s="717">
        <f t="shared" si="265"/>
        <v>0.34694488817891372</v>
      </c>
      <c r="AO136" s="633">
        <f t="shared" si="266"/>
        <v>6.8623535676251333</v>
      </c>
      <c r="AP136" s="634">
        <f t="shared" si="267"/>
        <v>6.8623535676251333</v>
      </c>
      <c r="AQ136" s="228"/>
      <c r="AR136" s="379"/>
      <c r="AS136" s="228"/>
      <c r="AT136" s="450">
        <f t="shared" si="327"/>
        <v>460000</v>
      </c>
      <c r="AU136" s="718">
        <f t="shared" si="268"/>
        <v>133.47325750148178</v>
      </c>
      <c r="AV136" s="750">
        <f t="shared" si="328"/>
        <v>-237.26702122562406</v>
      </c>
      <c r="AW136" s="720">
        <f t="shared" si="329"/>
        <v>287.86354271477171</v>
      </c>
      <c r="AX136" s="747">
        <f t="shared" si="330"/>
        <v>-329.26069666043793</v>
      </c>
      <c r="AY136" s="643">
        <f t="shared" si="331"/>
        <v>-381.9654065449667</v>
      </c>
      <c r="AZ136" s="457">
        <f t="shared" si="332"/>
        <v>19.979876383498635</v>
      </c>
      <c r="BA136" s="717">
        <f t="shared" si="333"/>
        <v>19.979876383498635</v>
      </c>
      <c r="BB136" s="458">
        <f t="shared" si="269"/>
        <v>395.18949738872118</v>
      </c>
      <c r="BC136" s="459">
        <f t="shared" si="269"/>
        <v>395.18949738872118</v>
      </c>
      <c r="BD136" s="228"/>
      <c r="BE136" s="379"/>
      <c r="BF136" s="539"/>
      <c r="BG136" s="379"/>
      <c r="BH136" s="379"/>
      <c r="BI136" s="460"/>
      <c r="BJ136" s="464">
        <f t="shared" si="356"/>
        <v>460000</v>
      </c>
      <c r="BK136" s="465">
        <f t="shared" si="270"/>
        <v>159520</v>
      </c>
      <c r="BL136" s="637">
        <f t="shared" si="271"/>
        <v>300480</v>
      </c>
      <c r="BM136" s="219"/>
      <c r="BN136" s="219"/>
      <c r="BO136" s="464">
        <f t="shared" si="334"/>
        <v>460000</v>
      </c>
      <c r="BP136" s="465">
        <f t="shared" si="272"/>
        <v>176700</v>
      </c>
      <c r="BQ136" s="637">
        <f t="shared" si="335"/>
        <v>283300</v>
      </c>
      <c r="BR136" s="707">
        <f t="shared" si="273"/>
        <v>-17180</v>
      </c>
      <c r="BS136" s="298"/>
      <c r="BT136" s="379"/>
      <c r="BU136" s="298"/>
      <c r="BV136" s="464">
        <f t="shared" si="357"/>
        <v>460000</v>
      </c>
      <c r="BW136" s="464">
        <f t="shared" si="358"/>
        <v>17622.42885</v>
      </c>
      <c r="BX136" s="637">
        <f t="shared" si="274"/>
        <v>318102.42885000003</v>
      </c>
      <c r="BY136" s="707">
        <f t="shared" si="275"/>
        <v>17622.428850000026</v>
      </c>
      <c r="BZ136" s="298"/>
      <c r="CA136" s="379"/>
      <c r="CB136" s="219"/>
      <c r="CC136" s="464">
        <f t="shared" si="260"/>
        <v>26302.132611940302</v>
      </c>
      <c r="CD136" s="464">
        <f t="shared" si="276"/>
        <v>486302.13261194032</v>
      </c>
      <c r="CE136" s="465">
        <f t="shared" si="277"/>
        <v>178857.83171865673</v>
      </c>
      <c r="CF136" s="637">
        <f t="shared" si="359"/>
        <v>307444.30089328357</v>
      </c>
      <c r="CG136" s="707">
        <f t="shared" si="278"/>
        <v>6964.3008932835655</v>
      </c>
      <c r="CH136" s="298"/>
      <c r="CI136" s="465">
        <f t="shared" si="279"/>
        <v>168600</v>
      </c>
      <c r="CJ136" s="464">
        <f t="shared" si="360"/>
        <v>291400</v>
      </c>
      <c r="CK136" s="637">
        <f t="shared" si="361"/>
        <v>17622.42885</v>
      </c>
      <c r="CL136" s="637">
        <f t="shared" si="336"/>
        <v>309022.42885000003</v>
      </c>
      <c r="CM136" s="707">
        <f t="shared" si="280"/>
        <v>8542.4288500000257</v>
      </c>
      <c r="CN136" s="298"/>
      <c r="CO136" s="379"/>
      <c r="CP136" s="539"/>
      <c r="CQ136" s="379"/>
      <c r="CR136" s="26"/>
      <c r="CS136" s="519">
        <f t="shared" si="337"/>
        <v>460000</v>
      </c>
      <c r="CT136" s="520">
        <f t="shared" si="259"/>
        <v>171900</v>
      </c>
      <c r="CU136" s="521">
        <f t="shared" si="281"/>
        <v>288100</v>
      </c>
      <c r="CV136" s="523">
        <f t="shared" si="282"/>
        <v>-12380</v>
      </c>
      <c r="CW136" s="26"/>
      <c r="CX136" s="519">
        <f t="shared" si="338"/>
        <v>460000</v>
      </c>
      <c r="CY136" s="520">
        <f t="shared" si="369"/>
        <v>161000</v>
      </c>
      <c r="CZ136" s="521">
        <f t="shared" si="283"/>
        <v>299000</v>
      </c>
      <c r="DA136" s="522">
        <f t="shared" si="284"/>
        <v>-1480</v>
      </c>
      <c r="DB136" s="521">
        <f t="shared" si="339"/>
        <v>16500</v>
      </c>
      <c r="DC136" s="521">
        <f t="shared" si="285"/>
        <v>315500</v>
      </c>
      <c r="DD136" s="522">
        <f t="shared" si="362"/>
        <v>15020</v>
      </c>
      <c r="DE136" s="533">
        <f t="shared" si="340"/>
        <v>287.86354271477171</v>
      </c>
      <c r="DF136" s="26"/>
      <c r="DG136" s="379"/>
      <c r="DH136" s="480"/>
      <c r="DI136" s="519">
        <f t="shared" si="341"/>
        <v>460000</v>
      </c>
      <c r="DJ136" s="520">
        <f t="shared" si="370"/>
        <v>176700</v>
      </c>
      <c r="DK136" s="529">
        <f t="shared" si="286"/>
        <v>283300</v>
      </c>
      <c r="DL136" s="743">
        <f t="shared" si="287"/>
        <v>-17180</v>
      </c>
      <c r="DM136" s="744">
        <f t="shared" si="288"/>
        <v>-329.26069666043793</v>
      </c>
      <c r="DN136" s="480"/>
      <c r="DO136" s="379"/>
      <c r="DP136" s="484"/>
      <c r="DQ136" s="519">
        <f t="shared" si="342"/>
        <v>460000</v>
      </c>
      <c r="DR136" s="708">
        <f t="shared" si="289"/>
        <v>179450</v>
      </c>
      <c r="DS136" s="529">
        <f t="shared" si="290"/>
        <v>280550</v>
      </c>
      <c r="DT136" s="743">
        <f t="shared" si="291"/>
        <v>-19930</v>
      </c>
      <c r="DU136" s="744">
        <f t="shared" si="292"/>
        <v>-381.9654065449667</v>
      </c>
      <c r="DV136" s="484"/>
      <c r="DW136" s="379"/>
      <c r="DX136" s="486"/>
      <c r="DY136" s="464">
        <f t="shared" si="363"/>
        <v>460000</v>
      </c>
      <c r="DZ136" s="708">
        <f t="shared" si="293"/>
        <v>158477.5</v>
      </c>
      <c r="EA136" s="529">
        <f t="shared" si="364"/>
        <v>301522.5</v>
      </c>
      <c r="EB136" s="530">
        <f t="shared" si="365"/>
        <v>1042.5</v>
      </c>
      <c r="EC136" s="533">
        <f t="shared" si="366"/>
        <v>39.959752766997269</v>
      </c>
      <c r="ED136" s="464">
        <f t="shared" si="343"/>
        <v>0</v>
      </c>
      <c r="EE136" s="524">
        <f t="shared" si="294"/>
        <v>1042.5</v>
      </c>
      <c r="EF136" s="531">
        <f t="shared" si="367"/>
        <v>39.959752766997269</v>
      </c>
      <c r="EG136" s="531">
        <f t="shared" si="368"/>
        <v>19.979876383498635</v>
      </c>
      <c r="EH136" s="486"/>
      <c r="EI136" s="379"/>
      <c r="EJ136" s="686"/>
      <c r="EK136" s="519">
        <f t="shared" si="344"/>
        <v>460000</v>
      </c>
      <c r="EL136" s="708">
        <f t="shared" si="295"/>
        <v>121450.00000000001</v>
      </c>
      <c r="EM136" s="529">
        <f t="shared" si="296"/>
        <v>338550</v>
      </c>
      <c r="EN136" s="530">
        <f t="shared" si="297"/>
        <v>38070</v>
      </c>
      <c r="EO136" s="531">
        <f t="shared" si="298"/>
        <v>729.62483829236737</v>
      </c>
      <c r="EP136" s="641">
        <f t="shared" si="299"/>
        <v>0</v>
      </c>
      <c r="EQ136" s="530">
        <f t="shared" si="300"/>
        <v>38070</v>
      </c>
      <c r="ER136" s="532">
        <f t="shared" si="301"/>
        <v>729.62483829236737</v>
      </c>
      <c r="ES136" s="686"/>
      <c r="ET136" s="379"/>
      <c r="EU136" s="686"/>
      <c r="EV136" s="519">
        <f t="shared" si="345"/>
        <v>460000</v>
      </c>
      <c r="EW136" s="708">
        <f t="shared" si="302"/>
        <v>159000</v>
      </c>
      <c r="EX136" s="529">
        <f t="shared" si="303"/>
        <v>301000</v>
      </c>
      <c r="EY136" s="530">
        <f t="shared" si="304"/>
        <v>520</v>
      </c>
      <c r="EZ136" s="531">
        <f t="shared" si="305"/>
        <v>9.9659815054381671</v>
      </c>
      <c r="FA136" s="641">
        <f t="shared" si="306"/>
        <v>0</v>
      </c>
      <c r="FB136" s="530">
        <f t="shared" si="307"/>
        <v>520</v>
      </c>
      <c r="FC136" s="532">
        <f t="shared" si="308"/>
        <v>9.9659815054381671</v>
      </c>
      <c r="FD136" s="686"/>
      <c r="FE136" s="379"/>
      <c r="FF136" s="686"/>
      <c r="FG136" s="519">
        <f t="shared" si="346"/>
        <v>460000</v>
      </c>
      <c r="FH136" s="708">
        <f t="shared" si="309"/>
        <v>155700</v>
      </c>
      <c r="FI136" s="529">
        <f t="shared" si="310"/>
        <v>304300</v>
      </c>
      <c r="FJ136" s="530">
        <f t="shared" si="311"/>
        <v>3820</v>
      </c>
      <c r="FK136" s="531">
        <f t="shared" si="312"/>
        <v>73.21163336687269</v>
      </c>
      <c r="FL136" s="641">
        <f t="shared" si="313"/>
        <v>0</v>
      </c>
      <c r="FM136" s="530">
        <f t="shared" si="314"/>
        <v>3820</v>
      </c>
      <c r="FN136" s="532">
        <f t="shared" si="315"/>
        <v>73.21163336687269</v>
      </c>
      <c r="FO136" s="686"/>
      <c r="FP136" s="379"/>
      <c r="FQ136" s="686"/>
      <c r="FR136" s="519">
        <f t="shared" si="347"/>
        <v>460000</v>
      </c>
      <c r="FS136" s="708">
        <f t="shared" si="316"/>
        <v>138900</v>
      </c>
      <c r="FT136" s="529">
        <f t="shared" si="317"/>
        <v>321100</v>
      </c>
      <c r="FU136" s="530">
        <f t="shared" si="318"/>
        <v>20620</v>
      </c>
      <c r="FV136" s="531">
        <f t="shared" si="319"/>
        <v>395.18949738872118</v>
      </c>
      <c r="FW136" s="641">
        <f t="shared" si="320"/>
        <v>0</v>
      </c>
      <c r="FX136" s="530">
        <f t="shared" si="321"/>
        <v>20620</v>
      </c>
      <c r="FY136" s="532">
        <f t="shared" si="322"/>
        <v>395.18949738872118</v>
      </c>
      <c r="FZ136" s="686"/>
      <c r="GA136" s="379"/>
      <c r="GB136" s="379"/>
      <c r="GC136" s="379"/>
      <c r="GD136" s="379"/>
      <c r="GE136" s="379"/>
      <c r="GF136" s="379"/>
      <c r="GG136" s="379"/>
    </row>
    <row r="137" spans="1:189" s="1" customFormat="1" x14ac:dyDescent="0.25">
      <c r="A137" s="379"/>
      <c r="B137" s="379"/>
      <c r="C137" s="379"/>
      <c r="D137" s="379"/>
      <c r="E137" s="379"/>
      <c r="F137" s="379"/>
      <c r="G137" s="379"/>
      <c r="H137" s="379"/>
      <c r="I137" s="539"/>
      <c r="J137" s="379"/>
      <c r="K137" s="379"/>
      <c r="L137" s="379"/>
      <c r="M137" s="379"/>
      <c r="N137" s="379"/>
      <c r="O137" s="379"/>
      <c r="P137" s="379"/>
      <c r="Q137" s="379"/>
      <c r="R137" s="539"/>
      <c r="S137" s="379"/>
      <c r="T137" s="228"/>
      <c r="U137" s="450">
        <f t="shared" si="348"/>
        <v>465000</v>
      </c>
      <c r="V137" s="712">
        <f t="shared" si="349"/>
        <v>6964.3008932835655</v>
      </c>
      <c r="W137" s="752">
        <f t="shared" si="350"/>
        <v>-12680</v>
      </c>
      <c r="X137" s="697">
        <f t="shared" si="351"/>
        <v>15220</v>
      </c>
      <c r="Y137" s="745">
        <f t="shared" si="352"/>
        <v>-17630</v>
      </c>
      <c r="Z137" s="642">
        <f t="shared" si="353"/>
        <v>-20230</v>
      </c>
      <c r="AA137" s="439">
        <f t="shared" si="354"/>
        <v>1042.5</v>
      </c>
      <c r="AB137" s="713">
        <f t="shared" si="355"/>
        <v>1042.5</v>
      </c>
      <c r="AC137" s="630">
        <f t="shared" si="261"/>
        <v>20920</v>
      </c>
      <c r="AD137" s="459">
        <f t="shared" si="262"/>
        <v>20920</v>
      </c>
      <c r="AE137" s="228"/>
      <c r="AF137" s="379"/>
      <c r="AG137" s="228"/>
      <c r="AH137" s="715">
        <f t="shared" si="263"/>
        <v>2.2944357701985192</v>
      </c>
      <c r="AI137" s="749">
        <f t="shared" si="323"/>
        <v>-4.1775112838928603</v>
      </c>
      <c r="AJ137" s="716">
        <f t="shared" si="264"/>
        <v>5.0143313675748686</v>
      </c>
      <c r="AK137" s="746">
        <f t="shared" si="324"/>
        <v>-5.8083220768952</v>
      </c>
      <c r="AL137" s="643">
        <f t="shared" si="325"/>
        <v>-6.6649095641287515</v>
      </c>
      <c r="AM137" s="457">
        <f t="shared" si="326"/>
        <v>0.34345863670806842</v>
      </c>
      <c r="AN137" s="717">
        <f t="shared" si="265"/>
        <v>0.34345863670806842</v>
      </c>
      <c r="AO137" s="633">
        <f t="shared" si="266"/>
        <v>6.8922347049715018</v>
      </c>
      <c r="AP137" s="634">
        <f t="shared" si="267"/>
        <v>6.8922347049715018</v>
      </c>
      <c r="AQ137" s="228"/>
      <c r="AR137" s="379"/>
      <c r="AS137" s="228"/>
      <c r="AT137" s="450">
        <f t="shared" si="327"/>
        <v>465000</v>
      </c>
      <c r="AU137" s="718">
        <f t="shared" si="268"/>
        <v>133.47325750148178</v>
      </c>
      <c r="AV137" s="750">
        <f t="shared" si="328"/>
        <v>-243.01662594029995</v>
      </c>
      <c r="AW137" s="720">
        <f t="shared" si="329"/>
        <v>291.69661252455558</v>
      </c>
      <c r="AX137" s="747">
        <f t="shared" si="330"/>
        <v>-337.88510373245174</v>
      </c>
      <c r="AY137" s="643">
        <f t="shared" si="331"/>
        <v>-387.71501125964255</v>
      </c>
      <c r="AZ137" s="457">
        <f t="shared" si="332"/>
        <v>19.979876383498635</v>
      </c>
      <c r="BA137" s="717">
        <f t="shared" si="333"/>
        <v>19.979876383498635</v>
      </c>
      <c r="BB137" s="458">
        <f t="shared" si="269"/>
        <v>400.93910210339703</v>
      </c>
      <c r="BC137" s="459">
        <f t="shared" si="269"/>
        <v>400.93910210339703</v>
      </c>
      <c r="BD137" s="228"/>
      <c r="BE137" s="379"/>
      <c r="BF137" s="539"/>
      <c r="BG137" s="379"/>
      <c r="BH137" s="379"/>
      <c r="BI137" s="460"/>
      <c r="BJ137" s="464">
        <f t="shared" si="356"/>
        <v>465000</v>
      </c>
      <c r="BK137" s="465">
        <f t="shared" si="270"/>
        <v>161470</v>
      </c>
      <c r="BL137" s="637">
        <f t="shared" si="271"/>
        <v>303530</v>
      </c>
      <c r="BM137" s="219"/>
      <c r="BN137" s="219"/>
      <c r="BO137" s="464">
        <f t="shared" si="334"/>
        <v>465000</v>
      </c>
      <c r="BP137" s="465">
        <f t="shared" si="272"/>
        <v>179100</v>
      </c>
      <c r="BQ137" s="637">
        <f t="shared" si="335"/>
        <v>285900</v>
      </c>
      <c r="BR137" s="707">
        <f t="shared" si="273"/>
        <v>-17630</v>
      </c>
      <c r="BS137" s="298"/>
      <c r="BT137" s="379"/>
      <c r="BU137" s="298"/>
      <c r="BV137" s="464">
        <f t="shared" si="357"/>
        <v>465000</v>
      </c>
      <c r="BW137" s="464">
        <f t="shared" si="358"/>
        <v>17622.42885</v>
      </c>
      <c r="BX137" s="637">
        <f t="shared" si="274"/>
        <v>321152.42885000003</v>
      </c>
      <c r="BY137" s="707">
        <f t="shared" si="275"/>
        <v>17622.428850000026</v>
      </c>
      <c r="BZ137" s="298"/>
      <c r="CA137" s="379"/>
      <c r="CB137" s="219"/>
      <c r="CC137" s="464">
        <f t="shared" si="260"/>
        <v>26302.132611940302</v>
      </c>
      <c r="CD137" s="464">
        <f t="shared" si="276"/>
        <v>491302.13261194032</v>
      </c>
      <c r="CE137" s="465">
        <f t="shared" si="277"/>
        <v>180807.83171865673</v>
      </c>
      <c r="CF137" s="637">
        <f t="shared" si="359"/>
        <v>310494.30089328357</v>
      </c>
      <c r="CG137" s="707">
        <f t="shared" si="278"/>
        <v>6964.3008932835655</v>
      </c>
      <c r="CH137" s="298"/>
      <c r="CI137" s="465">
        <f t="shared" si="279"/>
        <v>170550</v>
      </c>
      <c r="CJ137" s="464">
        <f t="shared" si="360"/>
        <v>294450</v>
      </c>
      <c r="CK137" s="637">
        <f t="shared" si="361"/>
        <v>17622.42885</v>
      </c>
      <c r="CL137" s="637">
        <f t="shared" si="336"/>
        <v>312072.42885000003</v>
      </c>
      <c r="CM137" s="707">
        <f t="shared" si="280"/>
        <v>8542.4288500000257</v>
      </c>
      <c r="CN137" s="298"/>
      <c r="CO137" s="379"/>
      <c r="CP137" s="539"/>
      <c r="CQ137" s="379"/>
      <c r="CR137" s="26"/>
      <c r="CS137" s="519">
        <f t="shared" si="337"/>
        <v>465000</v>
      </c>
      <c r="CT137" s="520">
        <f t="shared" si="259"/>
        <v>174150</v>
      </c>
      <c r="CU137" s="521">
        <f t="shared" si="281"/>
        <v>290850</v>
      </c>
      <c r="CV137" s="523">
        <f t="shared" si="282"/>
        <v>-12680</v>
      </c>
      <c r="CW137" s="26"/>
      <c r="CX137" s="519">
        <f t="shared" si="338"/>
        <v>465000</v>
      </c>
      <c r="CY137" s="520">
        <f t="shared" si="369"/>
        <v>162750</v>
      </c>
      <c r="CZ137" s="521">
        <f t="shared" si="283"/>
        <v>302250</v>
      </c>
      <c r="DA137" s="522">
        <f t="shared" si="284"/>
        <v>-1280</v>
      </c>
      <c r="DB137" s="521">
        <f t="shared" si="339"/>
        <v>16500</v>
      </c>
      <c r="DC137" s="521">
        <f t="shared" si="285"/>
        <v>318750</v>
      </c>
      <c r="DD137" s="522">
        <f t="shared" si="362"/>
        <v>15220</v>
      </c>
      <c r="DE137" s="533">
        <f t="shared" si="340"/>
        <v>291.69661252455558</v>
      </c>
      <c r="DF137" s="26"/>
      <c r="DG137" s="379"/>
      <c r="DH137" s="480"/>
      <c r="DI137" s="519">
        <f t="shared" si="341"/>
        <v>465000</v>
      </c>
      <c r="DJ137" s="520">
        <f t="shared" si="370"/>
        <v>179100</v>
      </c>
      <c r="DK137" s="529">
        <f t="shared" si="286"/>
        <v>285900</v>
      </c>
      <c r="DL137" s="743">
        <f t="shared" si="287"/>
        <v>-17630</v>
      </c>
      <c r="DM137" s="744">
        <f t="shared" si="288"/>
        <v>-337.88510373245174</v>
      </c>
      <c r="DN137" s="480"/>
      <c r="DO137" s="379"/>
      <c r="DP137" s="484"/>
      <c r="DQ137" s="519">
        <f t="shared" si="342"/>
        <v>465000</v>
      </c>
      <c r="DR137" s="708">
        <f t="shared" si="289"/>
        <v>181700</v>
      </c>
      <c r="DS137" s="529">
        <f t="shared" si="290"/>
        <v>283300</v>
      </c>
      <c r="DT137" s="743">
        <f t="shared" si="291"/>
        <v>-20230</v>
      </c>
      <c r="DU137" s="744">
        <f t="shared" si="292"/>
        <v>-387.71501125964255</v>
      </c>
      <c r="DV137" s="484"/>
      <c r="DW137" s="379"/>
      <c r="DX137" s="486"/>
      <c r="DY137" s="464">
        <f t="shared" si="363"/>
        <v>465000</v>
      </c>
      <c r="DZ137" s="708">
        <f t="shared" si="293"/>
        <v>160427.5</v>
      </c>
      <c r="EA137" s="529">
        <f t="shared" si="364"/>
        <v>304572.5</v>
      </c>
      <c r="EB137" s="530">
        <f t="shared" si="365"/>
        <v>1042.5</v>
      </c>
      <c r="EC137" s="533">
        <f t="shared" si="366"/>
        <v>39.959752766997269</v>
      </c>
      <c r="ED137" s="464">
        <f t="shared" si="343"/>
        <v>0</v>
      </c>
      <c r="EE137" s="524">
        <f t="shared" si="294"/>
        <v>1042.5</v>
      </c>
      <c r="EF137" s="531">
        <f t="shared" si="367"/>
        <v>39.959752766997269</v>
      </c>
      <c r="EG137" s="531">
        <f t="shared" si="368"/>
        <v>19.979876383498635</v>
      </c>
      <c r="EH137" s="486"/>
      <c r="EI137" s="379"/>
      <c r="EJ137" s="686"/>
      <c r="EK137" s="519">
        <f t="shared" si="344"/>
        <v>465000</v>
      </c>
      <c r="EL137" s="708">
        <f t="shared" si="295"/>
        <v>122850.00000000001</v>
      </c>
      <c r="EM137" s="529">
        <f t="shared" si="296"/>
        <v>342150</v>
      </c>
      <c r="EN137" s="530">
        <f t="shared" si="297"/>
        <v>38620</v>
      </c>
      <c r="EO137" s="531">
        <f t="shared" si="298"/>
        <v>740.16578026927311</v>
      </c>
      <c r="EP137" s="641">
        <f t="shared" si="299"/>
        <v>0</v>
      </c>
      <c r="EQ137" s="530">
        <f t="shared" si="300"/>
        <v>38620</v>
      </c>
      <c r="ER137" s="532">
        <f t="shared" si="301"/>
        <v>740.16578026927311</v>
      </c>
      <c r="ES137" s="686"/>
      <c r="ET137" s="379"/>
      <c r="EU137" s="686"/>
      <c r="EV137" s="519">
        <f t="shared" si="345"/>
        <v>465000</v>
      </c>
      <c r="EW137" s="708">
        <f t="shared" si="302"/>
        <v>160950</v>
      </c>
      <c r="EX137" s="529">
        <f t="shared" si="303"/>
        <v>304050</v>
      </c>
      <c r="EY137" s="530">
        <f t="shared" si="304"/>
        <v>520</v>
      </c>
      <c r="EZ137" s="531">
        <f t="shared" si="305"/>
        <v>9.9659815054381671</v>
      </c>
      <c r="FA137" s="641">
        <f t="shared" si="306"/>
        <v>0</v>
      </c>
      <c r="FB137" s="530">
        <f t="shared" si="307"/>
        <v>520</v>
      </c>
      <c r="FC137" s="532">
        <f t="shared" si="308"/>
        <v>9.9659815054381671</v>
      </c>
      <c r="FD137" s="686"/>
      <c r="FE137" s="379"/>
      <c r="FF137" s="686"/>
      <c r="FG137" s="519">
        <f t="shared" si="346"/>
        <v>465000</v>
      </c>
      <c r="FH137" s="708">
        <f t="shared" si="309"/>
        <v>157650</v>
      </c>
      <c r="FI137" s="529">
        <f t="shared" si="310"/>
        <v>307350</v>
      </c>
      <c r="FJ137" s="530">
        <f t="shared" si="311"/>
        <v>3820</v>
      </c>
      <c r="FK137" s="531">
        <f t="shared" si="312"/>
        <v>73.21163336687269</v>
      </c>
      <c r="FL137" s="641">
        <f t="shared" si="313"/>
        <v>0</v>
      </c>
      <c r="FM137" s="530">
        <f t="shared" si="314"/>
        <v>3820</v>
      </c>
      <c r="FN137" s="532">
        <f t="shared" si="315"/>
        <v>73.21163336687269</v>
      </c>
      <c r="FO137" s="686"/>
      <c r="FP137" s="379"/>
      <c r="FQ137" s="686"/>
      <c r="FR137" s="519">
        <f t="shared" si="347"/>
        <v>465000</v>
      </c>
      <c r="FS137" s="708">
        <f t="shared" si="316"/>
        <v>140550</v>
      </c>
      <c r="FT137" s="529">
        <f t="shared" si="317"/>
        <v>324450</v>
      </c>
      <c r="FU137" s="530">
        <f t="shared" si="318"/>
        <v>20920</v>
      </c>
      <c r="FV137" s="531">
        <f t="shared" si="319"/>
        <v>400.93910210339703</v>
      </c>
      <c r="FW137" s="641">
        <f t="shared" si="320"/>
        <v>0</v>
      </c>
      <c r="FX137" s="530">
        <f t="shared" si="321"/>
        <v>20920</v>
      </c>
      <c r="FY137" s="532">
        <f t="shared" si="322"/>
        <v>400.93910210339703</v>
      </c>
      <c r="FZ137" s="686"/>
      <c r="GA137" s="379"/>
      <c r="GB137" s="379"/>
      <c r="GC137" s="379"/>
      <c r="GD137" s="379"/>
      <c r="GE137" s="379"/>
      <c r="GF137" s="379"/>
      <c r="GG137" s="379"/>
    </row>
    <row r="138" spans="1:189" s="1" customFormat="1" x14ac:dyDescent="0.25">
      <c r="A138" s="379"/>
      <c r="B138" s="379"/>
      <c r="C138" s="379"/>
      <c r="D138" s="379"/>
      <c r="E138" s="379"/>
      <c r="F138" s="379"/>
      <c r="G138" s="379"/>
      <c r="H138" s="379"/>
      <c r="I138" s="539"/>
      <c r="J138" s="379"/>
      <c r="K138" s="379"/>
      <c r="L138" s="379"/>
      <c r="M138" s="379"/>
      <c r="N138" s="379"/>
      <c r="O138" s="379"/>
      <c r="P138" s="379"/>
      <c r="Q138" s="379"/>
      <c r="R138" s="539"/>
      <c r="S138" s="379"/>
      <c r="T138" s="228"/>
      <c r="U138" s="450">
        <f t="shared" si="348"/>
        <v>470000</v>
      </c>
      <c r="V138" s="712">
        <f t="shared" si="349"/>
        <v>6964.3008932835655</v>
      </c>
      <c r="W138" s="752">
        <f t="shared" si="350"/>
        <v>-12980</v>
      </c>
      <c r="X138" s="697">
        <f t="shared" si="351"/>
        <v>15420</v>
      </c>
      <c r="Y138" s="745">
        <f t="shared" si="352"/>
        <v>-18080</v>
      </c>
      <c r="Z138" s="642">
        <f t="shared" si="353"/>
        <v>-20530</v>
      </c>
      <c r="AA138" s="439">
        <f t="shared" si="354"/>
        <v>1042.5</v>
      </c>
      <c r="AB138" s="713">
        <f t="shared" si="355"/>
        <v>1042.5</v>
      </c>
      <c r="AC138" s="630">
        <f t="shared" si="261"/>
        <v>21220</v>
      </c>
      <c r="AD138" s="459">
        <f t="shared" si="262"/>
        <v>21220</v>
      </c>
      <c r="AE138" s="228"/>
      <c r="AF138" s="379"/>
      <c r="AG138" s="228"/>
      <c r="AH138" s="715">
        <f t="shared" si="263"/>
        <v>2.2716096592352946</v>
      </c>
      <c r="AI138" s="749">
        <f t="shared" si="323"/>
        <v>-4.2338052058190359</v>
      </c>
      <c r="AJ138" s="716">
        <f t="shared" si="264"/>
        <v>5.029682301519995</v>
      </c>
      <c r="AK138" s="746">
        <f t="shared" si="324"/>
        <v>-5.8973188074890732</v>
      </c>
      <c r="AL138" s="643">
        <f t="shared" si="325"/>
        <v>-6.6964576945658552</v>
      </c>
      <c r="AM138" s="457">
        <f t="shared" si="326"/>
        <v>0.34004175092961053</v>
      </c>
      <c r="AN138" s="717">
        <f t="shared" si="265"/>
        <v>0.34004175092961053</v>
      </c>
      <c r="AO138" s="633">
        <f t="shared" si="266"/>
        <v>6.9215212994976838</v>
      </c>
      <c r="AP138" s="634">
        <f t="shared" si="267"/>
        <v>6.9215212994976838</v>
      </c>
      <c r="AQ138" s="228"/>
      <c r="AR138" s="379"/>
      <c r="AS138" s="228"/>
      <c r="AT138" s="450">
        <f t="shared" si="327"/>
        <v>470000</v>
      </c>
      <c r="AU138" s="718">
        <f t="shared" si="268"/>
        <v>133.47325750148178</v>
      </c>
      <c r="AV138" s="750">
        <f t="shared" si="328"/>
        <v>-248.7662306549758</v>
      </c>
      <c r="AW138" s="720">
        <f t="shared" si="329"/>
        <v>295.5296823343395</v>
      </c>
      <c r="AX138" s="747">
        <f t="shared" si="330"/>
        <v>-346.50951080446549</v>
      </c>
      <c r="AY138" s="643">
        <f t="shared" si="331"/>
        <v>-393.46461597431841</v>
      </c>
      <c r="AZ138" s="457">
        <f t="shared" si="332"/>
        <v>19.979876383498635</v>
      </c>
      <c r="BA138" s="717">
        <f t="shared" si="333"/>
        <v>19.979876383498635</v>
      </c>
      <c r="BB138" s="458">
        <f t="shared" si="269"/>
        <v>406.68870681807294</v>
      </c>
      <c r="BC138" s="459">
        <f t="shared" si="269"/>
        <v>406.68870681807294</v>
      </c>
      <c r="BD138" s="228"/>
      <c r="BE138" s="379"/>
      <c r="BF138" s="539"/>
      <c r="BG138" s="379"/>
      <c r="BH138" s="379"/>
      <c r="BI138" s="460"/>
      <c r="BJ138" s="464">
        <f t="shared" si="356"/>
        <v>470000</v>
      </c>
      <c r="BK138" s="465">
        <f t="shared" si="270"/>
        <v>163420</v>
      </c>
      <c r="BL138" s="637">
        <f t="shared" si="271"/>
        <v>306580</v>
      </c>
      <c r="BM138" s="219"/>
      <c r="BN138" s="219"/>
      <c r="BO138" s="464">
        <f t="shared" si="334"/>
        <v>470000</v>
      </c>
      <c r="BP138" s="465">
        <f t="shared" si="272"/>
        <v>181500</v>
      </c>
      <c r="BQ138" s="637">
        <f t="shared" si="335"/>
        <v>288500</v>
      </c>
      <c r="BR138" s="707">
        <f t="shared" si="273"/>
        <v>-18080</v>
      </c>
      <c r="BS138" s="298"/>
      <c r="BT138" s="379"/>
      <c r="BU138" s="298"/>
      <c r="BV138" s="464">
        <f t="shared" si="357"/>
        <v>470000</v>
      </c>
      <c r="BW138" s="464">
        <f t="shared" si="358"/>
        <v>17622.42885</v>
      </c>
      <c r="BX138" s="637">
        <f t="shared" si="274"/>
        <v>324202.42885000003</v>
      </c>
      <c r="BY138" s="707">
        <f t="shared" si="275"/>
        <v>17622.428850000026</v>
      </c>
      <c r="BZ138" s="298"/>
      <c r="CA138" s="379"/>
      <c r="CB138" s="219"/>
      <c r="CC138" s="464">
        <f t="shared" si="260"/>
        <v>26302.132611940302</v>
      </c>
      <c r="CD138" s="464">
        <f t="shared" si="276"/>
        <v>496302.13261194032</v>
      </c>
      <c r="CE138" s="465">
        <f t="shared" si="277"/>
        <v>182757.83171865673</v>
      </c>
      <c r="CF138" s="637">
        <f t="shared" si="359"/>
        <v>313544.30089328357</v>
      </c>
      <c r="CG138" s="707">
        <f t="shared" si="278"/>
        <v>6964.3008932835655</v>
      </c>
      <c r="CH138" s="298"/>
      <c r="CI138" s="465">
        <f t="shared" si="279"/>
        <v>172500</v>
      </c>
      <c r="CJ138" s="464">
        <f t="shared" si="360"/>
        <v>297500</v>
      </c>
      <c r="CK138" s="637">
        <f t="shared" si="361"/>
        <v>17622.42885</v>
      </c>
      <c r="CL138" s="637">
        <f t="shared" si="336"/>
        <v>315122.42885000003</v>
      </c>
      <c r="CM138" s="707">
        <f t="shared" si="280"/>
        <v>8542.4288500000257</v>
      </c>
      <c r="CN138" s="298"/>
      <c r="CO138" s="379"/>
      <c r="CP138" s="539"/>
      <c r="CQ138" s="379"/>
      <c r="CR138" s="26"/>
      <c r="CS138" s="519">
        <f t="shared" si="337"/>
        <v>470000</v>
      </c>
      <c r="CT138" s="520">
        <f t="shared" si="259"/>
        <v>176400</v>
      </c>
      <c r="CU138" s="521">
        <f t="shared" si="281"/>
        <v>293600</v>
      </c>
      <c r="CV138" s="523">
        <f t="shared" si="282"/>
        <v>-12980</v>
      </c>
      <c r="CW138" s="26"/>
      <c r="CX138" s="519">
        <f t="shared" si="338"/>
        <v>470000</v>
      </c>
      <c r="CY138" s="520">
        <f t="shared" si="369"/>
        <v>164500</v>
      </c>
      <c r="CZ138" s="521">
        <f t="shared" si="283"/>
        <v>305500</v>
      </c>
      <c r="DA138" s="522">
        <f t="shared" si="284"/>
        <v>-1080</v>
      </c>
      <c r="DB138" s="521">
        <f t="shared" si="339"/>
        <v>16500</v>
      </c>
      <c r="DC138" s="521">
        <f t="shared" si="285"/>
        <v>322000</v>
      </c>
      <c r="DD138" s="522">
        <f t="shared" si="362"/>
        <v>15420</v>
      </c>
      <c r="DE138" s="533">
        <f t="shared" si="340"/>
        <v>295.5296823343395</v>
      </c>
      <c r="DF138" s="26"/>
      <c r="DG138" s="379"/>
      <c r="DH138" s="480"/>
      <c r="DI138" s="519">
        <f t="shared" si="341"/>
        <v>470000</v>
      </c>
      <c r="DJ138" s="520">
        <f t="shared" si="370"/>
        <v>181500</v>
      </c>
      <c r="DK138" s="529">
        <f t="shared" si="286"/>
        <v>288500</v>
      </c>
      <c r="DL138" s="743">
        <f t="shared" si="287"/>
        <v>-18080</v>
      </c>
      <c r="DM138" s="744">
        <f t="shared" si="288"/>
        <v>-346.50951080446549</v>
      </c>
      <c r="DN138" s="480"/>
      <c r="DO138" s="379"/>
      <c r="DP138" s="484"/>
      <c r="DQ138" s="519">
        <f t="shared" si="342"/>
        <v>470000</v>
      </c>
      <c r="DR138" s="708">
        <f t="shared" si="289"/>
        <v>183950</v>
      </c>
      <c r="DS138" s="529">
        <f t="shared" si="290"/>
        <v>286050</v>
      </c>
      <c r="DT138" s="743">
        <f t="shared" si="291"/>
        <v>-20530</v>
      </c>
      <c r="DU138" s="744">
        <f t="shared" si="292"/>
        <v>-393.46461597431841</v>
      </c>
      <c r="DV138" s="484"/>
      <c r="DW138" s="379"/>
      <c r="DX138" s="486"/>
      <c r="DY138" s="464">
        <f t="shared" si="363"/>
        <v>470000</v>
      </c>
      <c r="DZ138" s="708">
        <f t="shared" si="293"/>
        <v>162377.5</v>
      </c>
      <c r="EA138" s="529">
        <f t="shared" si="364"/>
        <v>307622.5</v>
      </c>
      <c r="EB138" s="530">
        <f t="shared" si="365"/>
        <v>1042.5</v>
      </c>
      <c r="EC138" s="533">
        <f t="shared" si="366"/>
        <v>39.959752766997269</v>
      </c>
      <c r="ED138" s="464">
        <f t="shared" si="343"/>
        <v>0</v>
      </c>
      <c r="EE138" s="524">
        <f t="shared" si="294"/>
        <v>1042.5</v>
      </c>
      <c r="EF138" s="531">
        <f t="shared" si="367"/>
        <v>39.959752766997269</v>
      </c>
      <c r="EG138" s="531">
        <f t="shared" si="368"/>
        <v>19.979876383498635</v>
      </c>
      <c r="EH138" s="486"/>
      <c r="EI138" s="379"/>
      <c r="EJ138" s="686"/>
      <c r="EK138" s="519">
        <f t="shared" si="344"/>
        <v>470000</v>
      </c>
      <c r="EL138" s="708">
        <f t="shared" si="295"/>
        <v>124250.00000000001</v>
      </c>
      <c r="EM138" s="529">
        <f t="shared" si="296"/>
        <v>345750</v>
      </c>
      <c r="EN138" s="530">
        <f t="shared" si="297"/>
        <v>39170</v>
      </c>
      <c r="EO138" s="531">
        <f t="shared" si="298"/>
        <v>750.70672224617886</v>
      </c>
      <c r="EP138" s="641">
        <f t="shared" si="299"/>
        <v>0</v>
      </c>
      <c r="EQ138" s="530">
        <f t="shared" si="300"/>
        <v>39170</v>
      </c>
      <c r="ER138" s="532">
        <f t="shared" si="301"/>
        <v>750.70672224617886</v>
      </c>
      <c r="ES138" s="686"/>
      <c r="ET138" s="379"/>
      <c r="EU138" s="686"/>
      <c r="EV138" s="519">
        <f t="shared" si="345"/>
        <v>470000</v>
      </c>
      <c r="EW138" s="708">
        <f t="shared" si="302"/>
        <v>162900</v>
      </c>
      <c r="EX138" s="529">
        <f t="shared" si="303"/>
        <v>307100</v>
      </c>
      <c r="EY138" s="530">
        <f t="shared" si="304"/>
        <v>520</v>
      </c>
      <c r="EZ138" s="531">
        <f t="shared" si="305"/>
        <v>9.9659815054381671</v>
      </c>
      <c r="FA138" s="641">
        <f t="shared" si="306"/>
        <v>0</v>
      </c>
      <c r="FB138" s="530">
        <f t="shared" si="307"/>
        <v>520</v>
      </c>
      <c r="FC138" s="532">
        <f t="shared" si="308"/>
        <v>9.9659815054381671</v>
      </c>
      <c r="FD138" s="686"/>
      <c r="FE138" s="379"/>
      <c r="FF138" s="686"/>
      <c r="FG138" s="519">
        <f t="shared" si="346"/>
        <v>470000</v>
      </c>
      <c r="FH138" s="708">
        <f t="shared" si="309"/>
        <v>159600</v>
      </c>
      <c r="FI138" s="529">
        <f t="shared" si="310"/>
        <v>310400</v>
      </c>
      <c r="FJ138" s="530">
        <f t="shared" si="311"/>
        <v>3820</v>
      </c>
      <c r="FK138" s="531">
        <f t="shared" si="312"/>
        <v>73.21163336687269</v>
      </c>
      <c r="FL138" s="641">
        <f t="shared" si="313"/>
        <v>0</v>
      </c>
      <c r="FM138" s="530">
        <f t="shared" si="314"/>
        <v>3820</v>
      </c>
      <c r="FN138" s="532">
        <f t="shared" si="315"/>
        <v>73.21163336687269</v>
      </c>
      <c r="FO138" s="686"/>
      <c r="FP138" s="379"/>
      <c r="FQ138" s="686"/>
      <c r="FR138" s="519">
        <f t="shared" si="347"/>
        <v>470000</v>
      </c>
      <c r="FS138" s="708">
        <f t="shared" si="316"/>
        <v>142200</v>
      </c>
      <c r="FT138" s="529">
        <f t="shared" si="317"/>
        <v>327800</v>
      </c>
      <c r="FU138" s="530">
        <f t="shared" si="318"/>
        <v>21220</v>
      </c>
      <c r="FV138" s="531">
        <f t="shared" si="319"/>
        <v>406.68870681807294</v>
      </c>
      <c r="FW138" s="641">
        <f t="shared" si="320"/>
        <v>0</v>
      </c>
      <c r="FX138" s="530">
        <f t="shared" si="321"/>
        <v>21220</v>
      </c>
      <c r="FY138" s="532">
        <f t="shared" si="322"/>
        <v>406.68870681807294</v>
      </c>
      <c r="FZ138" s="686"/>
      <c r="GA138" s="379"/>
      <c r="GB138" s="379"/>
      <c r="GC138" s="379"/>
      <c r="GD138" s="379"/>
      <c r="GE138" s="379"/>
      <c r="GF138" s="379"/>
      <c r="GG138" s="379"/>
    </row>
    <row r="139" spans="1:189" s="1" customFormat="1" x14ac:dyDescent="0.25">
      <c r="A139" s="379"/>
      <c r="B139" s="379"/>
      <c r="C139" s="379"/>
      <c r="D139" s="379"/>
      <c r="E139" s="379"/>
      <c r="F139" s="379"/>
      <c r="G139" s="379"/>
      <c r="H139" s="379"/>
      <c r="I139" s="539"/>
      <c r="J139" s="379"/>
      <c r="K139" s="379"/>
      <c r="L139" s="379"/>
      <c r="M139" s="379"/>
      <c r="N139" s="379"/>
      <c r="O139" s="379"/>
      <c r="P139" s="379"/>
      <c r="Q139" s="379"/>
      <c r="R139" s="539"/>
      <c r="S139" s="379"/>
      <c r="T139" s="228"/>
      <c r="U139" s="450">
        <f t="shared" si="348"/>
        <v>475000</v>
      </c>
      <c r="V139" s="712">
        <f t="shared" si="349"/>
        <v>6964.3008932835655</v>
      </c>
      <c r="W139" s="752">
        <f t="shared" si="350"/>
        <v>-13280</v>
      </c>
      <c r="X139" s="697">
        <f t="shared" si="351"/>
        <v>15620</v>
      </c>
      <c r="Y139" s="745">
        <f t="shared" si="352"/>
        <v>-18530</v>
      </c>
      <c r="Z139" s="642">
        <f t="shared" si="353"/>
        <v>-20830</v>
      </c>
      <c r="AA139" s="439">
        <f t="shared" si="354"/>
        <v>1042.5</v>
      </c>
      <c r="AB139" s="713">
        <f t="shared" si="355"/>
        <v>1042.5</v>
      </c>
      <c r="AC139" s="630">
        <f t="shared" si="261"/>
        <v>21520</v>
      </c>
      <c r="AD139" s="459">
        <f t="shared" si="262"/>
        <v>21520</v>
      </c>
      <c r="AE139" s="228"/>
      <c r="AF139" s="379"/>
      <c r="AG139" s="228"/>
      <c r="AH139" s="715">
        <f t="shared" si="263"/>
        <v>2.2492332439633</v>
      </c>
      <c r="AI139" s="749">
        <f t="shared" si="323"/>
        <v>-4.2889900849400897</v>
      </c>
      <c r="AJ139" s="716">
        <f t="shared" si="264"/>
        <v>5.0447308077382687</v>
      </c>
      <c r="AK139" s="746">
        <f t="shared" si="324"/>
        <v>-5.9845622194231822</v>
      </c>
      <c r="AL139" s="643">
        <f t="shared" si="325"/>
        <v>-6.7273842973872044</v>
      </c>
      <c r="AM139" s="457">
        <f t="shared" si="326"/>
        <v>0.33669218099021414</v>
      </c>
      <c r="AN139" s="717">
        <f t="shared" si="265"/>
        <v>0.33669218099021414</v>
      </c>
      <c r="AO139" s="633">
        <f t="shared" si="266"/>
        <v>6.9502309207764101</v>
      </c>
      <c r="AP139" s="634">
        <f t="shared" si="267"/>
        <v>6.9502309207764101</v>
      </c>
      <c r="AQ139" s="228"/>
      <c r="AR139" s="379"/>
      <c r="AS139" s="228"/>
      <c r="AT139" s="450">
        <f t="shared" si="327"/>
        <v>475000</v>
      </c>
      <c r="AU139" s="718">
        <f t="shared" si="268"/>
        <v>133.47325750148178</v>
      </c>
      <c r="AV139" s="750">
        <f t="shared" si="328"/>
        <v>-254.51583536965165</v>
      </c>
      <c r="AW139" s="720">
        <f t="shared" si="329"/>
        <v>299.36275214412342</v>
      </c>
      <c r="AX139" s="747">
        <f t="shared" si="330"/>
        <v>-355.1339178764793</v>
      </c>
      <c r="AY139" s="643">
        <f t="shared" si="331"/>
        <v>-399.21422068899432</v>
      </c>
      <c r="AZ139" s="457">
        <f t="shared" si="332"/>
        <v>19.979876383498635</v>
      </c>
      <c r="BA139" s="717">
        <f t="shared" si="333"/>
        <v>19.979876383498635</v>
      </c>
      <c r="BB139" s="458">
        <f t="shared" si="269"/>
        <v>412.4383115327488</v>
      </c>
      <c r="BC139" s="459">
        <f t="shared" si="269"/>
        <v>412.4383115327488</v>
      </c>
      <c r="BD139" s="228"/>
      <c r="BE139" s="379"/>
      <c r="BF139" s="539"/>
      <c r="BG139" s="379"/>
      <c r="BH139" s="379"/>
      <c r="BI139" s="460"/>
      <c r="BJ139" s="464">
        <f t="shared" si="356"/>
        <v>475000</v>
      </c>
      <c r="BK139" s="465">
        <f t="shared" si="270"/>
        <v>165370</v>
      </c>
      <c r="BL139" s="637">
        <f t="shared" si="271"/>
        <v>309630</v>
      </c>
      <c r="BM139" s="219"/>
      <c r="BN139" s="219"/>
      <c r="BO139" s="464">
        <f t="shared" si="334"/>
        <v>475000</v>
      </c>
      <c r="BP139" s="465">
        <f t="shared" si="272"/>
        <v>183900</v>
      </c>
      <c r="BQ139" s="637">
        <f t="shared" si="335"/>
        <v>291100</v>
      </c>
      <c r="BR139" s="707">
        <f t="shared" si="273"/>
        <v>-18530</v>
      </c>
      <c r="BS139" s="298"/>
      <c r="BT139" s="379"/>
      <c r="BU139" s="298"/>
      <c r="BV139" s="464">
        <f t="shared" si="357"/>
        <v>475000</v>
      </c>
      <c r="BW139" s="464">
        <f t="shared" si="358"/>
        <v>17622.42885</v>
      </c>
      <c r="BX139" s="637">
        <f t="shared" si="274"/>
        <v>327252.42885000003</v>
      </c>
      <c r="BY139" s="707">
        <f t="shared" si="275"/>
        <v>17622.428850000026</v>
      </c>
      <c r="BZ139" s="298"/>
      <c r="CA139" s="379"/>
      <c r="CB139" s="219"/>
      <c r="CC139" s="464">
        <f t="shared" si="260"/>
        <v>26302.132611940302</v>
      </c>
      <c r="CD139" s="464">
        <f t="shared" si="276"/>
        <v>501302.13261194032</v>
      </c>
      <c r="CE139" s="465">
        <f t="shared" si="277"/>
        <v>184707.83171865673</v>
      </c>
      <c r="CF139" s="637">
        <f t="shared" si="359"/>
        <v>316594.30089328357</v>
      </c>
      <c r="CG139" s="707">
        <f t="shared" si="278"/>
        <v>6964.3008932835655</v>
      </c>
      <c r="CH139" s="298"/>
      <c r="CI139" s="465">
        <f t="shared" si="279"/>
        <v>174450</v>
      </c>
      <c r="CJ139" s="464">
        <f t="shared" si="360"/>
        <v>300550</v>
      </c>
      <c r="CK139" s="637">
        <f t="shared" si="361"/>
        <v>17622.42885</v>
      </c>
      <c r="CL139" s="637">
        <f t="shared" si="336"/>
        <v>318172.42885000003</v>
      </c>
      <c r="CM139" s="707">
        <f t="shared" si="280"/>
        <v>8542.4288500000257</v>
      </c>
      <c r="CN139" s="298"/>
      <c r="CO139" s="379"/>
      <c r="CP139" s="539"/>
      <c r="CQ139" s="379"/>
      <c r="CR139" s="26"/>
      <c r="CS139" s="519">
        <f t="shared" si="337"/>
        <v>475000</v>
      </c>
      <c r="CT139" s="520">
        <f t="shared" si="259"/>
        <v>178650</v>
      </c>
      <c r="CU139" s="521">
        <f t="shared" si="281"/>
        <v>296350</v>
      </c>
      <c r="CV139" s="523">
        <f t="shared" si="282"/>
        <v>-13280</v>
      </c>
      <c r="CW139" s="26"/>
      <c r="CX139" s="519">
        <f t="shared" si="338"/>
        <v>475000</v>
      </c>
      <c r="CY139" s="520">
        <f t="shared" si="369"/>
        <v>166250</v>
      </c>
      <c r="CZ139" s="521">
        <f t="shared" si="283"/>
        <v>308750</v>
      </c>
      <c r="DA139" s="522">
        <f t="shared" si="284"/>
        <v>-880</v>
      </c>
      <c r="DB139" s="521">
        <f t="shared" si="339"/>
        <v>16500</v>
      </c>
      <c r="DC139" s="521">
        <f t="shared" si="285"/>
        <v>325250</v>
      </c>
      <c r="DD139" s="522">
        <f t="shared" si="362"/>
        <v>15620</v>
      </c>
      <c r="DE139" s="533">
        <f t="shared" si="340"/>
        <v>299.36275214412342</v>
      </c>
      <c r="DF139" s="26"/>
      <c r="DG139" s="379"/>
      <c r="DH139" s="480"/>
      <c r="DI139" s="519">
        <f t="shared" si="341"/>
        <v>475000</v>
      </c>
      <c r="DJ139" s="520">
        <f t="shared" si="370"/>
        <v>183900</v>
      </c>
      <c r="DK139" s="529">
        <f t="shared" si="286"/>
        <v>291100</v>
      </c>
      <c r="DL139" s="743">
        <f t="shared" si="287"/>
        <v>-18530</v>
      </c>
      <c r="DM139" s="744">
        <f t="shared" si="288"/>
        <v>-355.1339178764793</v>
      </c>
      <c r="DN139" s="480"/>
      <c r="DO139" s="379"/>
      <c r="DP139" s="484"/>
      <c r="DQ139" s="519">
        <f t="shared" si="342"/>
        <v>475000</v>
      </c>
      <c r="DR139" s="708">
        <f t="shared" si="289"/>
        <v>186200</v>
      </c>
      <c r="DS139" s="529">
        <f t="shared" si="290"/>
        <v>288800</v>
      </c>
      <c r="DT139" s="743">
        <f t="shared" si="291"/>
        <v>-20830</v>
      </c>
      <c r="DU139" s="744">
        <f t="shared" si="292"/>
        <v>-399.21422068899432</v>
      </c>
      <c r="DV139" s="484"/>
      <c r="DW139" s="379"/>
      <c r="DX139" s="486"/>
      <c r="DY139" s="464">
        <f t="shared" si="363"/>
        <v>475000</v>
      </c>
      <c r="DZ139" s="708">
        <f t="shared" si="293"/>
        <v>164327.5</v>
      </c>
      <c r="EA139" s="529">
        <f t="shared" si="364"/>
        <v>310672.5</v>
      </c>
      <c r="EB139" s="530">
        <f t="shared" si="365"/>
        <v>1042.5</v>
      </c>
      <c r="EC139" s="533">
        <f t="shared" si="366"/>
        <v>39.959752766997269</v>
      </c>
      <c r="ED139" s="464">
        <f t="shared" si="343"/>
        <v>0</v>
      </c>
      <c r="EE139" s="524">
        <f t="shared" si="294"/>
        <v>1042.5</v>
      </c>
      <c r="EF139" s="531">
        <f t="shared" si="367"/>
        <v>39.959752766997269</v>
      </c>
      <c r="EG139" s="531">
        <f t="shared" si="368"/>
        <v>19.979876383498635</v>
      </c>
      <c r="EH139" s="486"/>
      <c r="EI139" s="379"/>
      <c r="EJ139" s="686"/>
      <c r="EK139" s="519">
        <f t="shared" si="344"/>
        <v>475000</v>
      </c>
      <c r="EL139" s="708">
        <f t="shared" si="295"/>
        <v>125650.00000000001</v>
      </c>
      <c r="EM139" s="529">
        <f t="shared" si="296"/>
        <v>349350</v>
      </c>
      <c r="EN139" s="530">
        <f t="shared" si="297"/>
        <v>39720</v>
      </c>
      <c r="EO139" s="531">
        <f t="shared" si="298"/>
        <v>761.2476642230846</v>
      </c>
      <c r="EP139" s="641">
        <f t="shared" si="299"/>
        <v>0</v>
      </c>
      <c r="EQ139" s="530">
        <f t="shared" si="300"/>
        <v>39720</v>
      </c>
      <c r="ER139" s="532">
        <f t="shared" si="301"/>
        <v>761.2476642230846</v>
      </c>
      <c r="ES139" s="686"/>
      <c r="ET139" s="379"/>
      <c r="EU139" s="686"/>
      <c r="EV139" s="519">
        <f t="shared" si="345"/>
        <v>475000</v>
      </c>
      <c r="EW139" s="708">
        <f t="shared" si="302"/>
        <v>164850</v>
      </c>
      <c r="EX139" s="529">
        <f t="shared" si="303"/>
        <v>310150</v>
      </c>
      <c r="EY139" s="530">
        <f t="shared" si="304"/>
        <v>520</v>
      </c>
      <c r="EZ139" s="531">
        <f t="shared" si="305"/>
        <v>9.9659815054381671</v>
      </c>
      <c r="FA139" s="641">
        <f t="shared" si="306"/>
        <v>0</v>
      </c>
      <c r="FB139" s="530">
        <f t="shared" si="307"/>
        <v>520</v>
      </c>
      <c r="FC139" s="532">
        <f t="shared" si="308"/>
        <v>9.9659815054381671</v>
      </c>
      <c r="FD139" s="686"/>
      <c r="FE139" s="379"/>
      <c r="FF139" s="686"/>
      <c r="FG139" s="519">
        <f t="shared" si="346"/>
        <v>475000</v>
      </c>
      <c r="FH139" s="708">
        <f t="shared" si="309"/>
        <v>161550</v>
      </c>
      <c r="FI139" s="529">
        <f t="shared" si="310"/>
        <v>313450</v>
      </c>
      <c r="FJ139" s="530">
        <f t="shared" si="311"/>
        <v>3820</v>
      </c>
      <c r="FK139" s="531">
        <f t="shared" si="312"/>
        <v>73.21163336687269</v>
      </c>
      <c r="FL139" s="641">
        <f t="shared" si="313"/>
        <v>0</v>
      </c>
      <c r="FM139" s="530">
        <f t="shared" si="314"/>
        <v>3820</v>
      </c>
      <c r="FN139" s="532">
        <f t="shared" si="315"/>
        <v>73.21163336687269</v>
      </c>
      <c r="FO139" s="686"/>
      <c r="FP139" s="379"/>
      <c r="FQ139" s="686"/>
      <c r="FR139" s="519">
        <f t="shared" si="347"/>
        <v>475000</v>
      </c>
      <c r="FS139" s="708">
        <f t="shared" si="316"/>
        <v>143850</v>
      </c>
      <c r="FT139" s="529">
        <f t="shared" si="317"/>
        <v>331150</v>
      </c>
      <c r="FU139" s="530">
        <f t="shared" si="318"/>
        <v>21520</v>
      </c>
      <c r="FV139" s="531">
        <f t="shared" si="319"/>
        <v>412.4383115327488</v>
      </c>
      <c r="FW139" s="641">
        <f t="shared" si="320"/>
        <v>0</v>
      </c>
      <c r="FX139" s="530">
        <f t="shared" si="321"/>
        <v>21520</v>
      </c>
      <c r="FY139" s="532">
        <f t="shared" si="322"/>
        <v>412.4383115327488</v>
      </c>
      <c r="FZ139" s="686"/>
      <c r="GA139" s="379"/>
      <c r="GB139" s="379"/>
      <c r="GC139" s="379"/>
      <c r="GD139" s="379"/>
      <c r="GE139" s="379"/>
      <c r="GF139" s="379"/>
      <c r="GG139" s="379"/>
    </row>
    <row r="140" spans="1:189" s="1" customFormat="1" x14ac:dyDescent="0.25">
      <c r="A140" s="379"/>
      <c r="B140" s="379"/>
      <c r="C140" s="379"/>
      <c r="D140" s="379"/>
      <c r="E140" s="379"/>
      <c r="F140" s="379"/>
      <c r="G140" s="379"/>
      <c r="H140" s="379"/>
      <c r="I140" s="539"/>
      <c r="J140" s="379"/>
      <c r="K140" s="379"/>
      <c r="L140" s="379"/>
      <c r="M140" s="379"/>
      <c r="N140" s="379"/>
      <c r="O140" s="379"/>
      <c r="P140" s="379"/>
      <c r="Q140" s="379"/>
      <c r="R140" s="539"/>
      <c r="S140" s="379"/>
      <c r="T140" s="228"/>
      <c r="U140" s="450">
        <f t="shared" si="348"/>
        <v>480000</v>
      </c>
      <c r="V140" s="712">
        <f t="shared" si="349"/>
        <v>6964.3008932835655</v>
      </c>
      <c r="W140" s="752">
        <f t="shared" si="350"/>
        <v>-13580</v>
      </c>
      <c r="X140" s="697">
        <f t="shared" si="351"/>
        <v>15820</v>
      </c>
      <c r="Y140" s="745">
        <f t="shared" si="352"/>
        <v>-18980</v>
      </c>
      <c r="Z140" s="642">
        <f t="shared" si="353"/>
        <v>-21130</v>
      </c>
      <c r="AA140" s="439">
        <f t="shared" si="354"/>
        <v>1042.5</v>
      </c>
      <c r="AB140" s="713">
        <f t="shared" si="355"/>
        <v>1042.5</v>
      </c>
      <c r="AC140" s="630">
        <f t="shared" si="261"/>
        <v>21820</v>
      </c>
      <c r="AD140" s="459">
        <f t="shared" si="262"/>
        <v>21820</v>
      </c>
      <c r="AE140" s="228"/>
      <c r="AF140" s="379"/>
      <c r="AG140" s="228"/>
      <c r="AH140" s="715">
        <f t="shared" si="263"/>
        <v>2.2272933648725743</v>
      </c>
      <c r="AI140" s="749">
        <f t="shared" si="323"/>
        <v>-4.3430983753358063</v>
      </c>
      <c r="AJ140" s="716">
        <f t="shared" si="264"/>
        <v>5.0594857362159393</v>
      </c>
      <c r="AK140" s="746">
        <f t="shared" si="324"/>
        <v>-6.0701036203146987</v>
      </c>
      <c r="AL140" s="643">
        <f t="shared" si="325"/>
        <v>-6.7577075604451835</v>
      </c>
      <c r="AM140" s="457">
        <f t="shared" si="326"/>
        <v>0.33340795701675835</v>
      </c>
      <c r="AN140" s="717">
        <f t="shared" si="265"/>
        <v>0.33340795701675835</v>
      </c>
      <c r="AO140" s="633">
        <f t="shared" si="266"/>
        <v>6.9783804528591533</v>
      </c>
      <c r="AP140" s="634">
        <f t="shared" si="267"/>
        <v>6.9783804528591533</v>
      </c>
      <c r="AQ140" s="228"/>
      <c r="AR140" s="379"/>
      <c r="AS140" s="228"/>
      <c r="AT140" s="450">
        <f t="shared" si="327"/>
        <v>480000</v>
      </c>
      <c r="AU140" s="718">
        <f t="shared" si="268"/>
        <v>133.47325750148178</v>
      </c>
      <c r="AV140" s="750">
        <f t="shared" si="328"/>
        <v>-260.26544008432751</v>
      </c>
      <c r="AW140" s="720">
        <f t="shared" si="329"/>
        <v>303.19582195390734</v>
      </c>
      <c r="AX140" s="747">
        <f t="shared" si="330"/>
        <v>-363.75832494849311</v>
      </c>
      <c r="AY140" s="643">
        <f t="shared" si="331"/>
        <v>-404.96382540367017</v>
      </c>
      <c r="AZ140" s="457">
        <f t="shared" si="332"/>
        <v>19.979876383498635</v>
      </c>
      <c r="BA140" s="717">
        <f t="shared" si="333"/>
        <v>19.979876383498635</v>
      </c>
      <c r="BB140" s="458">
        <f t="shared" si="269"/>
        <v>418.18791624742465</v>
      </c>
      <c r="BC140" s="459">
        <f t="shared" si="269"/>
        <v>418.18791624742465</v>
      </c>
      <c r="BD140" s="228"/>
      <c r="BE140" s="379"/>
      <c r="BF140" s="539"/>
      <c r="BG140" s="379"/>
      <c r="BH140" s="379"/>
      <c r="BI140" s="460"/>
      <c r="BJ140" s="464">
        <f t="shared" si="356"/>
        <v>480000</v>
      </c>
      <c r="BK140" s="465">
        <f t="shared" si="270"/>
        <v>167320</v>
      </c>
      <c r="BL140" s="637">
        <f t="shared" si="271"/>
        <v>312680</v>
      </c>
      <c r="BM140" s="219"/>
      <c r="BN140" s="219"/>
      <c r="BO140" s="464">
        <f t="shared" si="334"/>
        <v>480000</v>
      </c>
      <c r="BP140" s="465">
        <f t="shared" si="272"/>
        <v>186300</v>
      </c>
      <c r="BQ140" s="637">
        <f t="shared" si="335"/>
        <v>293700</v>
      </c>
      <c r="BR140" s="707">
        <f t="shared" si="273"/>
        <v>-18980</v>
      </c>
      <c r="BS140" s="298"/>
      <c r="BT140" s="379"/>
      <c r="BU140" s="298"/>
      <c r="BV140" s="464">
        <f t="shared" si="357"/>
        <v>480000</v>
      </c>
      <c r="BW140" s="464">
        <f t="shared" si="358"/>
        <v>17622.42885</v>
      </c>
      <c r="BX140" s="637">
        <f t="shared" si="274"/>
        <v>330302.42885000003</v>
      </c>
      <c r="BY140" s="707">
        <f t="shared" si="275"/>
        <v>17622.428850000026</v>
      </c>
      <c r="BZ140" s="298"/>
      <c r="CA140" s="379"/>
      <c r="CB140" s="219"/>
      <c r="CC140" s="464">
        <f t="shared" si="260"/>
        <v>26302.132611940302</v>
      </c>
      <c r="CD140" s="464">
        <f t="shared" si="276"/>
        <v>506302.13261194032</v>
      </c>
      <c r="CE140" s="465">
        <f t="shared" si="277"/>
        <v>186657.83171865673</v>
      </c>
      <c r="CF140" s="637">
        <f t="shared" si="359"/>
        <v>319644.30089328357</v>
      </c>
      <c r="CG140" s="707">
        <f t="shared" si="278"/>
        <v>6964.3008932835655</v>
      </c>
      <c r="CH140" s="298"/>
      <c r="CI140" s="465">
        <f t="shared" si="279"/>
        <v>176400</v>
      </c>
      <c r="CJ140" s="464">
        <f t="shared" si="360"/>
        <v>303600</v>
      </c>
      <c r="CK140" s="637">
        <f t="shared" si="361"/>
        <v>17622.42885</v>
      </c>
      <c r="CL140" s="637">
        <f t="shared" si="336"/>
        <v>321222.42885000003</v>
      </c>
      <c r="CM140" s="707">
        <f t="shared" si="280"/>
        <v>8542.4288500000257</v>
      </c>
      <c r="CN140" s="298"/>
      <c r="CO140" s="379"/>
      <c r="CP140" s="539"/>
      <c r="CQ140" s="379"/>
      <c r="CR140" s="26"/>
      <c r="CS140" s="519">
        <f t="shared" si="337"/>
        <v>480000</v>
      </c>
      <c r="CT140" s="520">
        <f t="shared" si="259"/>
        <v>180900</v>
      </c>
      <c r="CU140" s="521">
        <f t="shared" si="281"/>
        <v>299100</v>
      </c>
      <c r="CV140" s="523">
        <f t="shared" si="282"/>
        <v>-13580</v>
      </c>
      <c r="CW140" s="26"/>
      <c r="CX140" s="519">
        <f t="shared" si="338"/>
        <v>480000</v>
      </c>
      <c r="CY140" s="520">
        <f t="shared" si="369"/>
        <v>168000</v>
      </c>
      <c r="CZ140" s="521">
        <f t="shared" si="283"/>
        <v>312000</v>
      </c>
      <c r="DA140" s="522">
        <f t="shared" si="284"/>
        <v>-680</v>
      </c>
      <c r="DB140" s="521">
        <f t="shared" si="339"/>
        <v>16500</v>
      </c>
      <c r="DC140" s="521">
        <f t="shared" si="285"/>
        <v>328500</v>
      </c>
      <c r="DD140" s="522">
        <f t="shared" si="362"/>
        <v>15820</v>
      </c>
      <c r="DE140" s="533">
        <f t="shared" si="340"/>
        <v>303.19582195390734</v>
      </c>
      <c r="DF140" s="26"/>
      <c r="DG140" s="379"/>
      <c r="DH140" s="480"/>
      <c r="DI140" s="519">
        <f t="shared" si="341"/>
        <v>480000</v>
      </c>
      <c r="DJ140" s="520">
        <f t="shared" si="370"/>
        <v>186300</v>
      </c>
      <c r="DK140" s="529">
        <f t="shared" si="286"/>
        <v>293700</v>
      </c>
      <c r="DL140" s="743">
        <f t="shared" si="287"/>
        <v>-18980</v>
      </c>
      <c r="DM140" s="744">
        <f t="shared" si="288"/>
        <v>-363.75832494849311</v>
      </c>
      <c r="DN140" s="480"/>
      <c r="DO140" s="379"/>
      <c r="DP140" s="484"/>
      <c r="DQ140" s="519">
        <f t="shared" si="342"/>
        <v>480000</v>
      </c>
      <c r="DR140" s="708">
        <f t="shared" si="289"/>
        <v>188450</v>
      </c>
      <c r="DS140" s="529">
        <f t="shared" si="290"/>
        <v>291550</v>
      </c>
      <c r="DT140" s="743">
        <f t="shared" si="291"/>
        <v>-21130</v>
      </c>
      <c r="DU140" s="744">
        <f t="shared" si="292"/>
        <v>-404.96382540367017</v>
      </c>
      <c r="DV140" s="484"/>
      <c r="DW140" s="379"/>
      <c r="DX140" s="486"/>
      <c r="DY140" s="464">
        <f t="shared" si="363"/>
        <v>480000</v>
      </c>
      <c r="DZ140" s="708">
        <f t="shared" si="293"/>
        <v>166277.5</v>
      </c>
      <c r="EA140" s="529">
        <f t="shared" si="364"/>
        <v>313722.5</v>
      </c>
      <c r="EB140" s="530">
        <f t="shared" si="365"/>
        <v>1042.5</v>
      </c>
      <c r="EC140" s="533">
        <f t="shared" si="366"/>
        <v>39.959752766997269</v>
      </c>
      <c r="ED140" s="464">
        <f t="shared" si="343"/>
        <v>0</v>
      </c>
      <c r="EE140" s="524">
        <f t="shared" si="294"/>
        <v>1042.5</v>
      </c>
      <c r="EF140" s="531">
        <f t="shared" si="367"/>
        <v>39.959752766997269</v>
      </c>
      <c r="EG140" s="531">
        <f t="shared" si="368"/>
        <v>19.979876383498635</v>
      </c>
      <c r="EH140" s="486"/>
      <c r="EI140" s="379"/>
      <c r="EJ140" s="686"/>
      <c r="EK140" s="519">
        <f t="shared" si="344"/>
        <v>480000</v>
      </c>
      <c r="EL140" s="708">
        <f t="shared" si="295"/>
        <v>127050.00000000001</v>
      </c>
      <c r="EM140" s="529">
        <f t="shared" si="296"/>
        <v>352950</v>
      </c>
      <c r="EN140" s="530">
        <f t="shared" si="297"/>
        <v>40270</v>
      </c>
      <c r="EO140" s="531">
        <f t="shared" si="298"/>
        <v>771.78860619999045</v>
      </c>
      <c r="EP140" s="641">
        <f t="shared" si="299"/>
        <v>0</v>
      </c>
      <c r="EQ140" s="530">
        <f t="shared" si="300"/>
        <v>40270</v>
      </c>
      <c r="ER140" s="532">
        <f t="shared" si="301"/>
        <v>771.78860619999045</v>
      </c>
      <c r="ES140" s="686"/>
      <c r="ET140" s="379"/>
      <c r="EU140" s="686"/>
      <c r="EV140" s="519">
        <f t="shared" si="345"/>
        <v>480000</v>
      </c>
      <c r="EW140" s="708">
        <f t="shared" si="302"/>
        <v>166800</v>
      </c>
      <c r="EX140" s="529">
        <f t="shared" si="303"/>
        <v>313200</v>
      </c>
      <c r="EY140" s="530">
        <f t="shared" si="304"/>
        <v>520</v>
      </c>
      <c r="EZ140" s="531">
        <f t="shared" si="305"/>
        <v>9.9659815054381671</v>
      </c>
      <c r="FA140" s="641">
        <f t="shared" si="306"/>
        <v>0</v>
      </c>
      <c r="FB140" s="530">
        <f t="shared" si="307"/>
        <v>520</v>
      </c>
      <c r="FC140" s="532">
        <f t="shared" si="308"/>
        <v>9.9659815054381671</v>
      </c>
      <c r="FD140" s="686"/>
      <c r="FE140" s="379"/>
      <c r="FF140" s="686"/>
      <c r="FG140" s="519">
        <f t="shared" si="346"/>
        <v>480000</v>
      </c>
      <c r="FH140" s="708">
        <f t="shared" si="309"/>
        <v>163500</v>
      </c>
      <c r="FI140" s="529">
        <f t="shared" si="310"/>
        <v>316500</v>
      </c>
      <c r="FJ140" s="530">
        <f t="shared" si="311"/>
        <v>3820</v>
      </c>
      <c r="FK140" s="531">
        <f t="shared" si="312"/>
        <v>73.21163336687269</v>
      </c>
      <c r="FL140" s="641">
        <f t="shared" si="313"/>
        <v>0</v>
      </c>
      <c r="FM140" s="530">
        <f t="shared" si="314"/>
        <v>3820</v>
      </c>
      <c r="FN140" s="532">
        <f t="shared" si="315"/>
        <v>73.21163336687269</v>
      </c>
      <c r="FO140" s="686"/>
      <c r="FP140" s="379"/>
      <c r="FQ140" s="686"/>
      <c r="FR140" s="519">
        <f t="shared" si="347"/>
        <v>480000</v>
      </c>
      <c r="FS140" s="708">
        <f t="shared" si="316"/>
        <v>145500</v>
      </c>
      <c r="FT140" s="529">
        <f t="shared" si="317"/>
        <v>334500</v>
      </c>
      <c r="FU140" s="530">
        <f t="shared" si="318"/>
        <v>21820</v>
      </c>
      <c r="FV140" s="531">
        <f t="shared" si="319"/>
        <v>418.18791624742465</v>
      </c>
      <c r="FW140" s="641">
        <f t="shared" si="320"/>
        <v>0</v>
      </c>
      <c r="FX140" s="530">
        <f t="shared" si="321"/>
        <v>21820</v>
      </c>
      <c r="FY140" s="532">
        <f t="shared" si="322"/>
        <v>418.18791624742465</v>
      </c>
      <c r="FZ140" s="686"/>
      <c r="GA140" s="379"/>
      <c r="GB140" s="379"/>
      <c r="GC140" s="379"/>
      <c r="GD140" s="379"/>
      <c r="GE140" s="379"/>
      <c r="GF140" s="379"/>
      <c r="GG140" s="379"/>
    </row>
    <row r="141" spans="1:189" s="1" customFormat="1" x14ac:dyDescent="0.25">
      <c r="A141" s="379"/>
      <c r="B141" s="379"/>
      <c r="C141" s="379"/>
      <c r="D141" s="379"/>
      <c r="E141" s="379"/>
      <c r="F141" s="379"/>
      <c r="G141" s="379"/>
      <c r="H141" s="379"/>
      <c r="I141" s="539"/>
      <c r="J141" s="379"/>
      <c r="K141" s="379"/>
      <c r="L141" s="379"/>
      <c r="M141" s="379"/>
      <c r="N141" s="379"/>
      <c r="O141" s="379"/>
      <c r="P141" s="379"/>
      <c r="Q141" s="379"/>
      <c r="R141" s="539"/>
      <c r="S141" s="379"/>
      <c r="T141" s="228"/>
      <c r="U141" s="450">
        <f t="shared" si="348"/>
        <v>485000</v>
      </c>
      <c r="V141" s="712">
        <f t="shared" si="349"/>
        <v>6964.3008932835655</v>
      </c>
      <c r="W141" s="752">
        <f t="shared" si="350"/>
        <v>-13880</v>
      </c>
      <c r="X141" s="697">
        <f t="shared" si="351"/>
        <v>16020</v>
      </c>
      <c r="Y141" s="745">
        <f t="shared" si="352"/>
        <v>-19430</v>
      </c>
      <c r="Z141" s="642">
        <f t="shared" si="353"/>
        <v>-21430</v>
      </c>
      <c r="AA141" s="439">
        <f t="shared" si="354"/>
        <v>1042.5</v>
      </c>
      <c r="AB141" s="713">
        <f t="shared" si="355"/>
        <v>1042.5</v>
      </c>
      <c r="AC141" s="630">
        <f t="shared" si="261"/>
        <v>22120</v>
      </c>
      <c r="AD141" s="459">
        <f t="shared" si="262"/>
        <v>22120</v>
      </c>
      <c r="AE141" s="228"/>
      <c r="AF141" s="379"/>
      <c r="AG141" s="228"/>
      <c r="AH141" s="715">
        <f t="shared" si="263"/>
        <v>2.2057773709446571</v>
      </c>
      <c r="AI141" s="749">
        <f t="shared" si="323"/>
        <v>-4.396161277040509</v>
      </c>
      <c r="AJ141" s="716">
        <f t="shared" si="264"/>
        <v>5.0739555949703865</v>
      </c>
      <c r="AK141" s="746">
        <f t="shared" si="324"/>
        <v>-6.1539923352231334</v>
      </c>
      <c r="AL141" s="643">
        <f t="shared" si="325"/>
        <v>-6.7874449688024576</v>
      </c>
      <c r="AM141" s="457">
        <f t="shared" si="326"/>
        <v>0.33018718525322271</v>
      </c>
      <c r="AN141" s="717">
        <f t="shared" si="265"/>
        <v>0.33018718525322271</v>
      </c>
      <c r="AO141" s="633">
        <f t="shared" si="266"/>
        <v>7.0059861273873247</v>
      </c>
      <c r="AP141" s="634">
        <f t="shared" si="267"/>
        <v>7.0059861273873247</v>
      </c>
      <c r="AQ141" s="228"/>
      <c r="AR141" s="379"/>
      <c r="AS141" s="228"/>
      <c r="AT141" s="450">
        <f t="shared" si="327"/>
        <v>485000</v>
      </c>
      <c r="AU141" s="718">
        <f t="shared" si="268"/>
        <v>133.47325750148178</v>
      </c>
      <c r="AV141" s="750">
        <f t="shared" si="328"/>
        <v>-266.01504479900342</v>
      </c>
      <c r="AW141" s="720">
        <f t="shared" si="329"/>
        <v>307.02889176369126</v>
      </c>
      <c r="AX141" s="747">
        <f t="shared" si="330"/>
        <v>-372.38273202050692</v>
      </c>
      <c r="AY141" s="643">
        <f t="shared" si="331"/>
        <v>-410.71343011834603</v>
      </c>
      <c r="AZ141" s="457">
        <f t="shared" si="332"/>
        <v>19.979876383498635</v>
      </c>
      <c r="BA141" s="717">
        <f t="shared" si="333"/>
        <v>19.979876383498635</v>
      </c>
      <c r="BB141" s="458">
        <f t="shared" si="269"/>
        <v>423.93752096210051</v>
      </c>
      <c r="BC141" s="459">
        <f t="shared" si="269"/>
        <v>423.93752096210051</v>
      </c>
      <c r="BD141" s="228"/>
      <c r="BE141" s="379"/>
      <c r="BF141" s="539"/>
      <c r="BG141" s="379"/>
      <c r="BH141" s="379"/>
      <c r="BI141" s="460"/>
      <c r="BJ141" s="464">
        <f t="shared" si="356"/>
        <v>485000</v>
      </c>
      <c r="BK141" s="465">
        <f t="shared" si="270"/>
        <v>169270</v>
      </c>
      <c r="BL141" s="637">
        <f t="shared" si="271"/>
        <v>315730</v>
      </c>
      <c r="BM141" s="219"/>
      <c r="BN141" s="219"/>
      <c r="BO141" s="464">
        <f t="shared" si="334"/>
        <v>485000</v>
      </c>
      <c r="BP141" s="465">
        <f t="shared" si="272"/>
        <v>188700</v>
      </c>
      <c r="BQ141" s="637">
        <f t="shared" si="335"/>
        <v>296300</v>
      </c>
      <c r="BR141" s="707">
        <f t="shared" si="273"/>
        <v>-19430</v>
      </c>
      <c r="BS141" s="298"/>
      <c r="BT141" s="379"/>
      <c r="BU141" s="298"/>
      <c r="BV141" s="464">
        <f t="shared" si="357"/>
        <v>485000</v>
      </c>
      <c r="BW141" s="464">
        <f t="shared" si="358"/>
        <v>17622.42885</v>
      </c>
      <c r="BX141" s="637">
        <f t="shared" si="274"/>
        <v>333352.42885000003</v>
      </c>
      <c r="BY141" s="707">
        <f t="shared" si="275"/>
        <v>17622.428850000026</v>
      </c>
      <c r="BZ141" s="298"/>
      <c r="CA141" s="379"/>
      <c r="CB141" s="219"/>
      <c r="CC141" s="464">
        <f t="shared" si="260"/>
        <v>26302.132611940302</v>
      </c>
      <c r="CD141" s="464">
        <f t="shared" si="276"/>
        <v>511302.13261194032</v>
      </c>
      <c r="CE141" s="465">
        <f t="shared" si="277"/>
        <v>188607.83171865673</v>
      </c>
      <c r="CF141" s="637">
        <f t="shared" si="359"/>
        <v>322694.30089328357</v>
      </c>
      <c r="CG141" s="707">
        <f t="shared" si="278"/>
        <v>6964.3008932835655</v>
      </c>
      <c r="CH141" s="298"/>
      <c r="CI141" s="465">
        <f t="shared" si="279"/>
        <v>178350</v>
      </c>
      <c r="CJ141" s="464">
        <f t="shared" si="360"/>
        <v>306650</v>
      </c>
      <c r="CK141" s="637">
        <f t="shared" si="361"/>
        <v>17622.42885</v>
      </c>
      <c r="CL141" s="637">
        <f t="shared" si="336"/>
        <v>324272.42885000003</v>
      </c>
      <c r="CM141" s="707">
        <f t="shared" si="280"/>
        <v>8542.4288500000257</v>
      </c>
      <c r="CN141" s="298"/>
      <c r="CO141" s="379"/>
      <c r="CP141" s="539"/>
      <c r="CQ141" s="379"/>
      <c r="CR141" s="26"/>
      <c r="CS141" s="519">
        <f t="shared" si="337"/>
        <v>485000</v>
      </c>
      <c r="CT141" s="520">
        <f t="shared" si="259"/>
        <v>183150</v>
      </c>
      <c r="CU141" s="521">
        <f t="shared" si="281"/>
        <v>301850</v>
      </c>
      <c r="CV141" s="523">
        <f t="shared" si="282"/>
        <v>-13880</v>
      </c>
      <c r="CW141" s="26"/>
      <c r="CX141" s="519">
        <f t="shared" si="338"/>
        <v>485000</v>
      </c>
      <c r="CY141" s="520">
        <f t="shared" si="369"/>
        <v>169750</v>
      </c>
      <c r="CZ141" s="521">
        <f t="shared" si="283"/>
        <v>315250</v>
      </c>
      <c r="DA141" s="522">
        <f t="shared" si="284"/>
        <v>-480</v>
      </c>
      <c r="DB141" s="521">
        <f t="shared" si="339"/>
        <v>16500</v>
      </c>
      <c r="DC141" s="521">
        <f t="shared" si="285"/>
        <v>331750</v>
      </c>
      <c r="DD141" s="522">
        <f t="shared" si="362"/>
        <v>16020</v>
      </c>
      <c r="DE141" s="533">
        <f t="shared" si="340"/>
        <v>307.02889176369126</v>
      </c>
      <c r="DF141" s="26"/>
      <c r="DG141" s="379"/>
      <c r="DH141" s="480"/>
      <c r="DI141" s="519">
        <f t="shared" si="341"/>
        <v>485000</v>
      </c>
      <c r="DJ141" s="520">
        <f t="shared" si="370"/>
        <v>188700</v>
      </c>
      <c r="DK141" s="529">
        <f t="shared" si="286"/>
        <v>296300</v>
      </c>
      <c r="DL141" s="743">
        <f t="shared" si="287"/>
        <v>-19430</v>
      </c>
      <c r="DM141" s="744">
        <f t="shared" si="288"/>
        <v>-372.38273202050692</v>
      </c>
      <c r="DN141" s="480"/>
      <c r="DO141" s="379"/>
      <c r="DP141" s="484"/>
      <c r="DQ141" s="519">
        <f t="shared" si="342"/>
        <v>485000</v>
      </c>
      <c r="DR141" s="708">
        <f t="shared" si="289"/>
        <v>190700</v>
      </c>
      <c r="DS141" s="529">
        <f t="shared" si="290"/>
        <v>294300</v>
      </c>
      <c r="DT141" s="743">
        <f t="shared" si="291"/>
        <v>-21430</v>
      </c>
      <c r="DU141" s="744">
        <f t="shared" si="292"/>
        <v>-410.71343011834603</v>
      </c>
      <c r="DV141" s="484"/>
      <c r="DW141" s="379"/>
      <c r="DX141" s="486"/>
      <c r="DY141" s="464">
        <f t="shared" si="363"/>
        <v>485000</v>
      </c>
      <c r="DZ141" s="708">
        <f t="shared" si="293"/>
        <v>168227.5</v>
      </c>
      <c r="EA141" s="529">
        <f t="shared" si="364"/>
        <v>316772.5</v>
      </c>
      <c r="EB141" s="530">
        <f t="shared" si="365"/>
        <v>1042.5</v>
      </c>
      <c r="EC141" s="533">
        <f t="shared" si="366"/>
        <v>39.959752766997269</v>
      </c>
      <c r="ED141" s="464">
        <f t="shared" ref="ED141:ED172" si="371">EE141-EB141</f>
        <v>0</v>
      </c>
      <c r="EE141" s="524">
        <f t="shared" si="294"/>
        <v>1042.5</v>
      </c>
      <c r="EF141" s="531">
        <f t="shared" si="367"/>
        <v>39.959752766997269</v>
      </c>
      <c r="EG141" s="531">
        <f t="shared" si="368"/>
        <v>19.979876383498635</v>
      </c>
      <c r="EH141" s="486"/>
      <c r="EI141" s="379"/>
      <c r="EJ141" s="686"/>
      <c r="EK141" s="519">
        <f t="shared" si="344"/>
        <v>485000</v>
      </c>
      <c r="EL141" s="708">
        <f t="shared" si="295"/>
        <v>128450.00000000001</v>
      </c>
      <c r="EM141" s="529">
        <f t="shared" si="296"/>
        <v>356550</v>
      </c>
      <c r="EN141" s="530">
        <f t="shared" si="297"/>
        <v>40820</v>
      </c>
      <c r="EO141" s="531">
        <f t="shared" si="298"/>
        <v>782.3295481768962</v>
      </c>
      <c r="EP141" s="641">
        <f t="shared" si="299"/>
        <v>0</v>
      </c>
      <c r="EQ141" s="530">
        <f t="shared" si="300"/>
        <v>40820</v>
      </c>
      <c r="ER141" s="532">
        <f t="shared" si="301"/>
        <v>782.3295481768962</v>
      </c>
      <c r="ES141" s="686"/>
      <c r="ET141" s="379"/>
      <c r="EU141" s="686"/>
      <c r="EV141" s="519">
        <f t="shared" si="345"/>
        <v>485000</v>
      </c>
      <c r="EW141" s="708">
        <f t="shared" si="302"/>
        <v>168750</v>
      </c>
      <c r="EX141" s="529">
        <f t="shared" si="303"/>
        <v>316250</v>
      </c>
      <c r="EY141" s="530">
        <f t="shared" si="304"/>
        <v>520</v>
      </c>
      <c r="EZ141" s="531">
        <f t="shared" si="305"/>
        <v>9.9659815054381671</v>
      </c>
      <c r="FA141" s="641">
        <f t="shared" si="306"/>
        <v>0</v>
      </c>
      <c r="FB141" s="530">
        <f t="shared" si="307"/>
        <v>520</v>
      </c>
      <c r="FC141" s="532">
        <f t="shared" si="308"/>
        <v>9.9659815054381671</v>
      </c>
      <c r="FD141" s="686"/>
      <c r="FE141" s="379"/>
      <c r="FF141" s="686"/>
      <c r="FG141" s="519">
        <f t="shared" si="346"/>
        <v>485000</v>
      </c>
      <c r="FH141" s="708">
        <f t="shared" si="309"/>
        <v>165450</v>
      </c>
      <c r="FI141" s="529">
        <f t="shared" si="310"/>
        <v>319550</v>
      </c>
      <c r="FJ141" s="530">
        <f t="shared" si="311"/>
        <v>3820</v>
      </c>
      <c r="FK141" s="531">
        <f t="shared" si="312"/>
        <v>73.21163336687269</v>
      </c>
      <c r="FL141" s="641">
        <f t="shared" si="313"/>
        <v>0</v>
      </c>
      <c r="FM141" s="530">
        <f t="shared" si="314"/>
        <v>3820</v>
      </c>
      <c r="FN141" s="532">
        <f t="shared" si="315"/>
        <v>73.21163336687269</v>
      </c>
      <c r="FO141" s="686"/>
      <c r="FP141" s="379"/>
      <c r="FQ141" s="686"/>
      <c r="FR141" s="519">
        <f t="shared" si="347"/>
        <v>485000</v>
      </c>
      <c r="FS141" s="708">
        <f t="shared" si="316"/>
        <v>147150</v>
      </c>
      <c r="FT141" s="529">
        <f t="shared" si="317"/>
        <v>337850</v>
      </c>
      <c r="FU141" s="530">
        <f t="shared" si="318"/>
        <v>22120</v>
      </c>
      <c r="FV141" s="531">
        <f t="shared" si="319"/>
        <v>423.93752096210051</v>
      </c>
      <c r="FW141" s="641">
        <f t="shared" si="320"/>
        <v>0</v>
      </c>
      <c r="FX141" s="530">
        <f t="shared" si="321"/>
        <v>22120</v>
      </c>
      <c r="FY141" s="532">
        <f t="shared" si="322"/>
        <v>423.93752096210051</v>
      </c>
      <c r="FZ141" s="686"/>
      <c r="GA141" s="379"/>
      <c r="GB141" s="379"/>
      <c r="GC141" s="379"/>
      <c r="GD141" s="379"/>
      <c r="GE141" s="379"/>
      <c r="GF141" s="379"/>
      <c r="GG141" s="379"/>
    </row>
    <row r="142" spans="1:189" s="1" customFormat="1" x14ac:dyDescent="0.25">
      <c r="A142" s="379"/>
      <c r="B142" s="379"/>
      <c r="C142" s="379"/>
      <c r="D142" s="379"/>
      <c r="E142" s="379"/>
      <c r="F142" s="379"/>
      <c r="G142" s="379"/>
      <c r="H142" s="379"/>
      <c r="I142" s="539"/>
      <c r="J142" s="379"/>
      <c r="K142" s="379"/>
      <c r="L142" s="379"/>
      <c r="M142" s="379"/>
      <c r="N142" s="379"/>
      <c r="O142" s="379"/>
      <c r="P142" s="379"/>
      <c r="Q142" s="379"/>
      <c r="R142" s="539"/>
      <c r="S142" s="379"/>
      <c r="T142" s="228"/>
      <c r="U142" s="450">
        <f t="shared" si="348"/>
        <v>490000</v>
      </c>
      <c r="V142" s="712">
        <f t="shared" si="349"/>
        <v>6964.3008932835655</v>
      </c>
      <c r="W142" s="752">
        <f t="shared" si="350"/>
        <v>-14180</v>
      </c>
      <c r="X142" s="697">
        <f t="shared" si="351"/>
        <v>16220</v>
      </c>
      <c r="Y142" s="745">
        <f t="shared" si="352"/>
        <v>-19880</v>
      </c>
      <c r="Z142" s="642">
        <f t="shared" si="353"/>
        <v>-21730</v>
      </c>
      <c r="AA142" s="439">
        <f t="shared" si="354"/>
        <v>1042.5</v>
      </c>
      <c r="AB142" s="713">
        <f t="shared" si="355"/>
        <v>1042.5</v>
      </c>
      <c r="AC142" s="630">
        <f t="shared" si="261"/>
        <v>22420</v>
      </c>
      <c r="AD142" s="459">
        <f t="shared" si="262"/>
        <v>22420</v>
      </c>
      <c r="AE142" s="228"/>
      <c r="AF142" s="379"/>
      <c r="AG142" s="228"/>
      <c r="AH142" s="715">
        <f t="shared" si="263"/>
        <v>2.1846730953270486</v>
      </c>
      <c r="AI142" s="749">
        <f t="shared" si="323"/>
        <v>-4.4482087960348826</v>
      </c>
      <c r="AJ142" s="716">
        <f t="shared" si="264"/>
        <v>5.0881485664094361</v>
      </c>
      <c r="AK142" s="746">
        <f t="shared" si="324"/>
        <v>-6.2362758014931927</v>
      </c>
      <c r="AL142" s="643">
        <f t="shared" si="325"/>
        <v>-6.816613338352469</v>
      </c>
      <c r="AM142" s="457">
        <f t="shared" si="326"/>
        <v>0.32702804441934874</v>
      </c>
      <c r="AN142" s="717">
        <f t="shared" si="265"/>
        <v>0.32702804441934874</v>
      </c>
      <c r="AO142" s="633">
        <f t="shared" si="266"/>
        <v>7.033063554802685</v>
      </c>
      <c r="AP142" s="634">
        <f t="shared" si="267"/>
        <v>7.033063554802685</v>
      </c>
      <c r="AQ142" s="228"/>
      <c r="AR142" s="379"/>
      <c r="AS142" s="228"/>
      <c r="AT142" s="450">
        <f t="shared" si="327"/>
        <v>490000</v>
      </c>
      <c r="AU142" s="718">
        <f t="shared" si="268"/>
        <v>133.47325750148178</v>
      </c>
      <c r="AV142" s="750">
        <f t="shared" si="328"/>
        <v>-271.76464951367927</v>
      </c>
      <c r="AW142" s="720">
        <f t="shared" si="329"/>
        <v>310.86196157347513</v>
      </c>
      <c r="AX142" s="747">
        <f t="shared" si="330"/>
        <v>-381.00713909252073</v>
      </c>
      <c r="AY142" s="643">
        <f t="shared" si="331"/>
        <v>-416.46303483302188</v>
      </c>
      <c r="AZ142" s="457">
        <f t="shared" si="332"/>
        <v>19.979876383498635</v>
      </c>
      <c r="BA142" s="717">
        <f t="shared" si="333"/>
        <v>19.979876383498635</v>
      </c>
      <c r="BB142" s="458">
        <f t="shared" si="269"/>
        <v>429.68712567677636</v>
      </c>
      <c r="BC142" s="459">
        <f t="shared" si="269"/>
        <v>429.68712567677636</v>
      </c>
      <c r="BD142" s="228"/>
      <c r="BE142" s="379"/>
      <c r="BF142" s="539"/>
      <c r="BG142" s="379"/>
      <c r="BH142" s="379"/>
      <c r="BI142" s="460"/>
      <c r="BJ142" s="464">
        <f t="shared" si="356"/>
        <v>490000</v>
      </c>
      <c r="BK142" s="465">
        <f t="shared" si="270"/>
        <v>171220</v>
      </c>
      <c r="BL142" s="637">
        <f t="shared" si="271"/>
        <v>318780</v>
      </c>
      <c r="BM142" s="219"/>
      <c r="BN142" s="219"/>
      <c r="BO142" s="464">
        <f t="shared" si="334"/>
        <v>490000</v>
      </c>
      <c r="BP142" s="465">
        <f t="shared" si="272"/>
        <v>191100</v>
      </c>
      <c r="BQ142" s="637">
        <f t="shared" si="335"/>
        <v>298900</v>
      </c>
      <c r="BR142" s="707">
        <f t="shared" si="273"/>
        <v>-19880</v>
      </c>
      <c r="BS142" s="298"/>
      <c r="BT142" s="379"/>
      <c r="BU142" s="298"/>
      <c r="BV142" s="464">
        <f t="shared" si="357"/>
        <v>490000</v>
      </c>
      <c r="BW142" s="464">
        <f t="shared" si="358"/>
        <v>17622.42885</v>
      </c>
      <c r="BX142" s="637">
        <f t="shared" si="274"/>
        <v>336402.42885000003</v>
      </c>
      <c r="BY142" s="707">
        <f t="shared" si="275"/>
        <v>17622.428850000026</v>
      </c>
      <c r="BZ142" s="298"/>
      <c r="CA142" s="379"/>
      <c r="CB142" s="219"/>
      <c r="CC142" s="464">
        <f t="shared" si="260"/>
        <v>26302.132611940302</v>
      </c>
      <c r="CD142" s="464">
        <f t="shared" si="276"/>
        <v>516302.13261194032</v>
      </c>
      <c r="CE142" s="465">
        <f t="shared" si="277"/>
        <v>190557.83171865673</v>
      </c>
      <c r="CF142" s="637">
        <f t="shared" si="359"/>
        <v>325744.30089328357</v>
      </c>
      <c r="CG142" s="707">
        <f t="shared" si="278"/>
        <v>6964.3008932835655</v>
      </c>
      <c r="CH142" s="298"/>
      <c r="CI142" s="465">
        <f t="shared" si="279"/>
        <v>180300</v>
      </c>
      <c r="CJ142" s="464">
        <f t="shared" si="360"/>
        <v>309700</v>
      </c>
      <c r="CK142" s="637">
        <f t="shared" si="361"/>
        <v>17622.42885</v>
      </c>
      <c r="CL142" s="637">
        <f t="shared" si="336"/>
        <v>327322.42885000003</v>
      </c>
      <c r="CM142" s="707">
        <f t="shared" si="280"/>
        <v>8542.4288500000257</v>
      </c>
      <c r="CN142" s="298"/>
      <c r="CO142" s="379"/>
      <c r="CP142" s="539"/>
      <c r="CQ142" s="379"/>
      <c r="CR142" s="26"/>
      <c r="CS142" s="519">
        <f t="shared" si="337"/>
        <v>490000</v>
      </c>
      <c r="CT142" s="520">
        <f t="shared" si="259"/>
        <v>185400</v>
      </c>
      <c r="CU142" s="521">
        <f t="shared" si="281"/>
        <v>304600</v>
      </c>
      <c r="CV142" s="523">
        <f t="shared" si="282"/>
        <v>-14180</v>
      </c>
      <c r="CW142" s="26"/>
      <c r="CX142" s="519">
        <f t="shared" si="338"/>
        <v>490000</v>
      </c>
      <c r="CY142" s="520">
        <f t="shared" si="369"/>
        <v>171500</v>
      </c>
      <c r="CZ142" s="521">
        <f t="shared" si="283"/>
        <v>318500</v>
      </c>
      <c r="DA142" s="522">
        <f t="shared" si="284"/>
        <v>-280</v>
      </c>
      <c r="DB142" s="521">
        <f t="shared" si="339"/>
        <v>16500</v>
      </c>
      <c r="DC142" s="521">
        <f t="shared" si="285"/>
        <v>335000</v>
      </c>
      <c r="DD142" s="522">
        <f t="shared" si="362"/>
        <v>16220</v>
      </c>
      <c r="DE142" s="533">
        <f t="shared" si="340"/>
        <v>310.86196157347513</v>
      </c>
      <c r="DF142" s="26"/>
      <c r="DG142" s="379"/>
      <c r="DH142" s="480"/>
      <c r="DI142" s="519">
        <f t="shared" si="341"/>
        <v>490000</v>
      </c>
      <c r="DJ142" s="520">
        <f t="shared" si="370"/>
        <v>191100</v>
      </c>
      <c r="DK142" s="529">
        <f t="shared" si="286"/>
        <v>298900</v>
      </c>
      <c r="DL142" s="743">
        <f t="shared" si="287"/>
        <v>-19880</v>
      </c>
      <c r="DM142" s="744">
        <f t="shared" si="288"/>
        <v>-381.00713909252073</v>
      </c>
      <c r="DN142" s="480"/>
      <c r="DO142" s="379"/>
      <c r="DP142" s="484"/>
      <c r="DQ142" s="519">
        <f t="shared" si="342"/>
        <v>490000</v>
      </c>
      <c r="DR142" s="708">
        <f t="shared" si="289"/>
        <v>192950</v>
      </c>
      <c r="DS142" s="529">
        <f t="shared" si="290"/>
        <v>297050</v>
      </c>
      <c r="DT142" s="743">
        <f t="shared" si="291"/>
        <v>-21730</v>
      </c>
      <c r="DU142" s="744">
        <f t="shared" si="292"/>
        <v>-416.46303483302188</v>
      </c>
      <c r="DV142" s="484"/>
      <c r="DW142" s="379"/>
      <c r="DX142" s="486"/>
      <c r="DY142" s="464">
        <f t="shared" si="363"/>
        <v>490000</v>
      </c>
      <c r="DZ142" s="708">
        <f t="shared" si="293"/>
        <v>170177.5</v>
      </c>
      <c r="EA142" s="529">
        <f t="shared" si="364"/>
        <v>319822.5</v>
      </c>
      <c r="EB142" s="530">
        <f t="shared" si="365"/>
        <v>1042.5</v>
      </c>
      <c r="EC142" s="533">
        <f t="shared" si="366"/>
        <v>39.959752766997269</v>
      </c>
      <c r="ED142" s="464">
        <f t="shared" si="371"/>
        <v>0</v>
      </c>
      <c r="EE142" s="524">
        <f t="shared" si="294"/>
        <v>1042.5</v>
      </c>
      <c r="EF142" s="531">
        <f t="shared" si="367"/>
        <v>39.959752766997269</v>
      </c>
      <c r="EG142" s="531">
        <f t="shared" si="368"/>
        <v>19.979876383498635</v>
      </c>
      <c r="EH142" s="486"/>
      <c r="EI142" s="379"/>
      <c r="EJ142" s="686"/>
      <c r="EK142" s="519">
        <f t="shared" si="344"/>
        <v>490000</v>
      </c>
      <c r="EL142" s="708">
        <f t="shared" si="295"/>
        <v>129850.00000000001</v>
      </c>
      <c r="EM142" s="529">
        <f t="shared" si="296"/>
        <v>360150</v>
      </c>
      <c r="EN142" s="530">
        <f t="shared" si="297"/>
        <v>41370</v>
      </c>
      <c r="EO142" s="531">
        <f t="shared" si="298"/>
        <v>792.87049015380194</v>
      </c>
      <c r="EP142" s="641">
        <f t="shared" si="299"/>
        <v>0</v>
      </c>
      <c r="EQ142" s="530">
        <f t="shared" si="300"/>
        <v>41370</v>
      </c>
      <c r="ER142" s="532">
        <f t="shared" si="301"/>
        <v>792.87049015380194</v>
      </c>
      <c r="ES142" s="686"/>
      <c r="ET142" s="379"/>
      <c r="EU142" s="686"/>
      <c r="EV142" s="519">
        <f t="shared" si="345"/>
        <v>490000</v>
      </c>
      <c r="EW142" s="708">
        <f t="shared" si="302"/>
        <v>170700</v>
      </c>
      <c r="EX142" s="529">
        <f t="shared" si="303"/>
        <v>319300</v>
      </c>
      <c r="EY142" s="530">
        <f t="shared" si="304"/>
        <v>520</v>
      </c>
      <c r="EZ142" s="531">
        <f t="shared" si="305"/>
        <v>9.9659815054381671</v>
      </c>
      <c r="FA142" s="641">
        <f t="shared" si="306"/>
        <v>0</v>
      </c>
      <c r="FB142" s="530">
        <f t="shared" si="307"/>
        <v>520</v>
      </c>
      <c r="FC142" s="532">
        <f t="shared" si="308"/>
        <v>9.9659815054381671</v>
      </c>
      <c r="FD142" s="686"/>
      <c r="FE142" s="379"/>
      <c r="FF142" s="686"/>
      <c r="FG142" s="519">
        <f t="shared" si="346"/>
        <v>490000</v>
      </c>
      <c r="FH142" s="708">
        <f t="shared" si="309"/>
        <v>167400</v>
      </c>
      <c r="FI142" s="529">
        <f t="shared" si="310"/>
        <v>322600</v>
      </c>
      <c r="FJ142" s="530">
        <f t="shared" si="311"/>
        <v>3820</v>
      </c>
      <c r="FK142" s="531">
        <f t="shared" si="312"/>
        <v>73.21163336687269</v>
      </c>
      <c r="FL142" s="641">
        <f t="shared" si="313"/>
        <v>0</v>
      </c>
      <c r="FM142" s="530">
        <f t="shared" si="314"/>
        <v>3820</v>
      </c>
      <c r="FN142" s="532">
        <f t="shared" si="315"/>
        <v>73.21163336687269</v>
      </c>
      <c r="FO142" s="686"/>
      <c r="FP142" s="379"/>
      <c r="FQ142" s="686"/>
      <c r="FR142" s="519">
        <f t="shared" si="347"/>
        <v>490000</v>
      </c>
      <c r="FS142" s="708">
        <f t="shared" si="316"/>
        <v>148800</v>
      </c>
      <c r="FT142" s="529">
        <f t="shared" si="317"/>
        <v>341200</v>
      </c>
      <c r="FU142" s="530">
        <f t="shared" si="318"/>
        <v>22420</v>
      </c>
      <c r="FV142" s="531">
        <f t="shared" si="319"/>
        <v>429.68712567677636</v>
      </c>
      <c r="FW142" s="641">
        <f t="shared" si="320"/>
        <v>0</v>
      </c>
      <c r="FX142" s="530">
        <f t="shared" si="321"/>
        <v>22420</v>
      </c>
      <c r="FY142" s="532">
        <f t="shared" si="322"/>
        <v>429.68712567677636</v>
      </c>
      <c r="FZ142" s="686"/>
      <c r="GA142" s="379"/>
      <c r="GB142" s="379"/>
      <c r="GC142" s="379"/>
      <c r="GD142" s="379"/>
      <c r="GE142" s="379"/>
      <c r="GF142" s="379"/>
      <c r="GG142" s="379"/>
    </row>
    <row r="143" spans="1:189" s="1" customFormat="1" x14ac:dyDescent="0.25">
      <c r="A143" s="379"/>
      <c r="B143" s="379"/>
      <c r="C143" s="379"/>
      <c r="D143" s="379"/>
      <c r="E143" s="379"/>
      <c r="F143" s="379"/>
      <c r="G143" s="379"/>
      <c r="H143" s="379"/>
      <c r="I143" s="539"/>
      <c r="J143" s="379"/>
      <c r="K143" s="379"/>
      <c r="L143" s="379"/>
      <c r="M143" s="379"/>
      <c r="N143" s="379"/>
      <c r="O143" s="379"/>
      <c r="P143" s="379"/>
      <c r="Q143" s="379"/>
      <c r="R143" s="539"/>
      <c r="S143" s="379"/>
      <c r="T143" s="228"/>
      <c r="U143" s="729">
        <f t="shared" si="348"/>
        <v>495000</v>
      </c>
      <c r="V143" s="730">
        <f t="shared" si="349"/>
        <v>6964.3008932835655</v>
      </c>
      <c r="W143" s="753">
        <f t="shared" si="350"/>
        <v>-14480</v>
      </c>
      <c r="X143" s="732">
        <f t="shared" si="351"/>
        <v>16420</v>
      </c>
      <c r="Y143" s="754">
        <f t="shared" si="352"/>
        <v>-20330</v>
      </c>
      <c r="Z143" s="667">
        <f t="shared" si="353"/>
        <v>-22030</v>
      </c>
      <c r="AA143" s="496">
        <f t="shared" si="354"/>
        <v>1042.5</v>
      </c>
      <c r="AB143" s="734">
        <f t="shared" si="355"/>
        <v>1042.5</v>
      </c>
      <c r="AC143" s="668">
        <f t="shared" si="261"/>
        <v>22720</v>
      </c>
      <c r="AD143" s="669">
        <f t="shared" si="262"/>
        <v>22720</v>
      </c>
      <c r="AE143" s="228"/>
      <c r="AF143" s="379"/>
      <c r="AG143" s="228"/>
      <c r="AH143" s="499">
        <f t="shared" si="263"/>
        <v>2.163968832390879</v>
      </c>
      <c r="AI143" s="755">
        <f t="shared" si="323"/>
        <v>-4.4992698008265233</v>
      </c>
      <c r="AJ143" s="500">
        <f t="shared" si="264"/>
        <v>5.102072522760464</v>
      </c>
      <c r="AK143" s="756">
        <f t="shared" si="324"/>
        <v>-6.3169996582046419</v>
      </c>
      <c r="AL143" s="673">
        <f t="shared" si="325"/>
        <v>-6.8452288475281984</v>
      </c>
      <c r="AM143" s="503">
        <f t="shared" si="326"/>
        <v>0.32392878227635707</v>
      </c>
      <c r="AN143" s="735">
        <f t="shared" si="265"/>
        <v>0.32392878227635707</v>
      </c>
      <c r="AO143" s="763">
        <f t="shared" si="266"/>
        <v>7.0596277537830527</v>
      </c>
      <c r="AP143" s="764">
        <f t="shared" si="267"/>
        <v>7.0596277537830527</v>
      </c>
      <c r="AQ143" s="228"/>
      <c r="AR143" s="379"/>
      <c r="AS143" s="228"/>
      <c r="AT143" s="765">
        <f t="shared" si="327"/>
        <v>495000</v>
      </c>
      <c r="AU143" s="766">
        <f t="shared" si="268"/>
        <v>133.47325750148178</v>
      </c>
      <c r="AV143" s="757">
        <f t="shared" si="328"/>
        <v>-277.51425422835513</v>
      </c>
      <c r="AW143" s="738">
        <f t="shared" si="329"/>
        <v>314.69503138325905</v>
      </c>
      <c r="AX143" s="758">
        <f t="shared" si="330"/>
        <v>-389.63154616453454</v>
      </c>
      <c r="AY143" s="673">
        <f t="shared" si="331"/>
        <v>-422.21263954769773</v>
      </c>
      <c r="AZ143" s="503">
        <f t="shared" si="332"/>
        <v>19.979876383498635</v>
      </c>
      <c r="BA143" s="735">
        <f t="shared" si="333"/>
        <v>19.979876383498635</v>
      </c>
      <c r="BB143" s="676">
        <f t="shared" si="269"/>
        <v>435.43673039145227</v>
      </c>
      <c r="BC143" s="669">
        <f t="shared" si="269"/>
        <v>435.43673039145227</v>
      </c>
      <c r="BD143" s="228"/>
      <c r="BE143" s="379"/>
      <c r="BF143" s="539"/>
      <c r="BG143" s="379"/>
      <c r="BH143" s="379"/>
      <c r="BI143" s="460"/>
      <c r="BJ143" s="518">
        <f t="shared" si="356"/>
        <v>495000</v>
      </c>
      <c r="BK143" s="349">
        <f t="shared" si="270"/>
        <v>173170</v>
      </c>
      <c r="BL143" s="361">
        <f t="shared" si="271"/>
        <v>321830</v>
      </c>
      <c r="BM143" s="219"/>
      <c r="BN143" s="219"/>
      <c r="BO143" s="518">
        <f t="shared" si="334"/>
        <v>495000</v>
      </c>
      <c r="BP143" s="349">
        <f t="shared" si="272"/>
        <v>193500</v>
      </c>
      <c r="BQ143" s="361">
        <f t="shared" si="335"/>
        <v>301500</v>
      </c>
      <c r="BR143" s="740">
        <f t="shared" si="273"/>
        <v>-20330</v>
      </c>
      <c r="BS143" s="298"/>
      <c r="BT143" s="379"/>
      <c r="BU143" s="298"/>
      <c r="BV143" s="518">
        <f t="shared" si="357"/>
        <v>495000</v>
      </c>
      <c r="BW143" s="518">
        <f t="shared" si="358"/>
        <v>17622.42885</v>
      </c>
      <c r="BX143" s="361">
        <f t="shared" si="274"/>
        <v>339452.42885000003</v>
      </c>
      <c r="BY143" s="740">
        <f t="shared" si="275"/>
        <v>17622.428850000026</v>
      </c>
      <c r="BZ143" s="298"/>
      <c r="CA143" s="379"/>
      <c r="CB143" s="219"/>
      <c r="CC143" s="518">
        <f t="shared" si="260"/>
        <v>26302.132611940302</v>
      </c>
      <c r="CD143" s="518">
        <f t="shared" si="276"/>
        <v>521302.13261194032</v>
      </c>
      <c r="CE143" s="677">
        <f t="shared" si="277"/>
        <v>192507.83171865673</v>
      </c>
      <c r="CF143" s="361">
        <f t="shared" si="359"/>
        <v>328794.30089328357</v>
      </c>
      <c r="CG143" s="740">
        <f t="shared" si="278"/>
        <v>6964.3008932835655</v>
      </c>
      <c r="CH143" s="298"/>
      <c r="CI143" s="349">
        <f t="shared" si="279"/>
        <v>182250</v>
      </c>
      <c r="CJ143" s="518">
        <f t="shared" si="360"/>
        <v>312750</v>
      </c>
      <c r="CK143" s="361">
        <f t="shared" si="361"/>
        <v>17622.42885</v>
      </c>
      <c r="CL143" s="361">
        <f t="shared" si="336"/>
        <v>330372.42885000003</v>
      </c>
      <c r="CM143" s="740">
        <f t="shared" si="280"/>
        <v>8542.4288500000257</v>
      </c>
      <c r="CN143" s="298"/>
      <c r="CO143" s="379"/>
      <c r="CP143" s="539"/>
      <c r="CQ143" s="379"/>
      <c r="CR143" s="26"/>
      <c r="CS143" s="525">
        <f t="shared" si="337"/>
        <v>495000</v>
      </c>
      <c r="CT143" s="656">
        <f t="shared" si="259"/>
        <v>187650</v>
      </c>
      <c r="CU143" s="657">
        <f t="shared" si="281"/>
        <v>307350</v>
      </c>
      <c r="CV143" s="534">
        <f t="shared" si="282"/>
        <v>-14480</v>
      </c>
      <c r="CW143" s="26"/>
      <c r="CX143" s="525">
        <f t="shared" si="338"/>
        <v>495000</v>
      </c>
      <c r="CY143" s="656">
        <f t="shared" si="369"/>
        <v>173250</v>
      </c>
      <c r="CZ143" s="657">
        <f t="shared" si="283"/>
        <v>321750</v>
      </c>
      <c r="DA143" s="527">
        <f t="shared" si="284"/>
        <v>-80</v>
      </c>
      <c r="DB143" s="657">
        <f t="shared" si="339"/>
        <v>16500</v>
      </c>
      <c r="DC143" s="657">
        <f t="shared" si="285"/>
        <v>338250</v>
      </c>
      <c r="DD143" s="527">
        <f t="shared" si="362"/>
        <v>16420</v>
      </c>
      <c r="DE143" s="363">
        <f t="shared" si="340"/>
        <v>314.69503138325905</v>
      </c>
      <c r="DF143" s="26"/>
      <c r="DG143" s="379"/>
      <c r="DH143" s="480"/>
      <c r="DI143" s="525">
        <f t="shared" si="341"/>
        <v>495000</v>
      </c>
      <c r="DJ143" s="656">
        <f t="shared" si="370"/>
        <v>193500</v>
      </c>
      <c r="DK143" s="526">
        <f t="shared" si="286"/>
        <v>301500</v>
      </c>
      <c r="DL143" s="759">
        <f t="shared" si="287"/>
        <v>-20330</v>
      </c>
      <c r="DM143" s="760">
        <f t="shared" si="288"/>
        <v>-389.63154616453454</v>
      </c>
      <c r="DN143" s="480"/>
      <c r="DO143" s="379"/>
      <c r="DP143" s="484"/>
      <c r="DQ143" s="525">
        <f t="shared" si="342"/>
        <v>495000</v>
      </c>
      <c r="DR143" s="741">
        <f t="shared" si="289"/>
        <v>195200</v>
      </c>
      <c r="DS143" s="526">
        <f t="shared" si="290"/>
        <v>299800</v>
      </c>
      <c r="DT143" s="759">
        <f t="shared" si="291"/>
        <v>-22030</v>
      </c>
      <c r="DU143" s="760">
        <f t="shared" si="292"/>
        <v>-422.21263954769773</v>
      </c>
      <c r="DV143" s="484"/>
      <c r="DW143" s="379"/>
      <c r="DX143" s="486"/>
      <c r="DY143" s="518">
        <f t="shared" si="363"/>
        <v>495000</v>
      </c>
      <c r="DZ143" s="741">
        <f t="shared" si="293"/>
        <v>172127.5</v>
      </c>
      <c r="EA143" s="526">
        <f t="shared" si="364"/>
        <v>322872.5</v>
      </c>
      <c r="EB143" s="659">
        <f t="shared" si="365"/>
        <v>1042.5</v>
      </c>
      <c r="EC143" s="363">
        <f t="shared" si="366"/>
        <v>39.959752766997269</v>
      </c>
      <c r="ED143" s="518">
        <f t="shared" si="371"/>
        <v>0</v>
      </c>
      <c r="EE143" s="658">
        <f t="shared" si="294"/>
        <v>1042.5</v>
      </c>
      <c r="EF143" s="660">
        <f t="shared" si="367"/>
        <v>39.959752766997269</v>
      </c>
      <c r="EG143" s="660">
        <f t="shared" si="368"/>
        <v>19.979876383498635</v>
      </c>
      <c r="EH143" s="486"/>
      <c r="EI143" s="379"/>
      <c r="EJ143" s="686"/>
      <c r="EK143" s="525">
        <f t="shared" si="344"/>
        <v>495000</v>
      </c>
      <c r="EL143" s="741">
        <f t="shared" si="295"/>
        <v>131250</v>
      </c>
      <c r="EM143" s="526">
        <f t="shared" si="296"/>
        <v>363750</v>
      </c>
      <c r="EN143" s="659">
        <f t="shared" si="297"/>
        <v>41920</v>
      </c>
      <c r="EO143" s="660">
        <f t="shared" si="298"/>
        <v>803.41143213070768</v>
      </c>
      <c r="EP143" s="536">
        <f t="shared" si="299"/>
        <v>0</v>
      </c>
      <c r="EQ143" s="659">
        <f t="shared" si="300"/>
        <v>41920</v>
      </c>
      <c r="ER143" s="661">
        <f t="shared" si="301"/>
        <v>803.41143213070768</v>
      </c>
      <c r="ES143" s="686"/>
      <c r="ET143" s="379"/>
      <c r="EU143" s="686"/>
      <c r="EV143" s="525">
        <f t="shared" si="345"/>
        <v>495000</v>
      </c>
      <c r="EW143" s="741">
        <f t="shared" si="302"/>
        <v>172650</v>
      </c>
      <c r="EX143" s="526">
        <f t="shared" si="303"/>
        <v>322350</v>
      </c>
      <c r="EY143" s="659">
        <f t="shared" si="304"/>
        <v>520</v>
      </c>
      <c r="EZ143" s="660">
        <f t="shared" si="305"/>
        <v>9.9659815054381671</v>
      </c>
      <c r="FA143" s="536">
        <f t="shared" si="306"/>
        <v>0</v>
      </c>
      <c r="FB143" s="659">
        <f t="shared" si="307"/>
        <v>520</v>
      </c>
      <c r="FC143" s="661">
        <f t="shared" si="308"/>
        <v>9.9659815054381671</v>
      </c>
      <c r="FD143" s="686"/>
      <c r="FE143" s="379"/>
      <c r="FF143" s="686"/>
      <c r="FG143" s="525">
        <f t="shared" si="346"/>
        <v>495000</v>
      </c>
      <c r="FH143" s="741">
        <f t="shared" si="309"/>
        <v>169350</v>
      </c>
      <c r="FI143" s="526">
        <f t="shared" si="310"/>
        <v>325650</v>
      </c>
      <c r="FJ143" s="659">
        <f t="shared" si="311"/>
        <v>3820</v>
      </c>
      <c r="FK143" s="660">
        <f t="shared" si="312"/>
        <v>73.21163336687269</v>
      </c>
      <c r="FL143" s="536">
        <f t="shared" si="313"/>
        <v>0</v>
      </c>
      <c r="FM143" s="659">
        <f t="shared" si="314"/>
        <v>3820</v>
      </c>
      <c r="FN143" s="661">
        <f t="shared" si="315"/>
        <v>73.21163336687269</v>
      </c>
      <c r="FO143" s="686"/>
      <c r="FP143" s="379"/>
      <c r="FQ143" s="686"/>
      <c r="FR143" s="525">
        <f t="shared" si="347"/>
        <v>495000</v>
      </c>
      <c r="FS143" s="741">
        <f t="shared" si="316"/>
        <v>150450</v>
      </c>
      <c r="FT143" s="526">
        <f t="shared" si="317"/>
        <v>344550</v>
      </c>
      <c r="FU143" s="659">
        <f t="shared" si="318"/>
        <v>22720</v>
      </c>
      <c r="FV143" s="660">
        <f t="shared" si="319"/>
        <v>435.43673039145227</v>
      </c>
      <c r="FW143" s="536">
        <f t="shared" si="320"/>
        <v>0</v>
      </c>
      <c r="FX143" s="659">
        <f t="shared" si="321"/>
        <v>22720</v>
      </c>
      <c r="FY143" s="661">
        <f t="shared" si="322"/>
        <v>435.43673039145227</v>
      </c>
      <c r="FZ143" s="686"/>
      <c r="GA143" s="379"/>
      <c r="GB143" s="379"/>
      <c r="GC143" s="379"/>
      <c r="GD143" s="379"/>
      <c r="GE143" s="379"/>
      <c r="GF143" s="379"/>
      <c r="GG143" s="379"/>
    </row>
    <row r="144" spans="1:189" s="1" customFormat="1" x14ac:dyDescent="0.25">
      <c r="A144" s="379"/>
      <c r="B144" s="379"/>
      <c r="C144" s="379"/>
      <c r="D144" s="379"/>
      <c r="E144" s="379"/>
      <c r="F144" s="379"/>
      <c r="G144" s="379"/>
      <c r="H144" s="379"/>
      <c r="I144" s="539"/>
      <c r="J144" s="379"/>
      <c r="K144" s="379"/>
      <c r="L144" s="379"/>
      <c r="M144" s="379"/>
      <c r="N144" s="379"/>
      <c r="O144" s="379"/>
      <c r="P144" s="379"/>
      <c r="Q144" s="379"/>
      <c r="R144" s="539"/>
      <c r="S144" s="379"/>
      <c r="T144" s="228"/>
      <c r="U144" s="450">
        <f t="shared" si="348"/>
        <v>500000</v>
      </c>
      <c r="V144" s="712">
        <f t="shared" si="349"/>
        <v>6964.3008932835655</v>
      </c>
      <c r="W144" s="752">
        <f t="shared" si="350"/>
        <v>-14780</v>
      </c>
      <c r="X144" s="697">
        <f t="shared" si="351"/>
        <v>16620</v>
      </c>
      <c r="Y144" s="745">
        <f t="shared" si="352"/>
        <v>-20780</v>
      </c>
      <c r="Z144" s="642">
        <f t="shared" si="353"/>
        <v>-22330</v>
      </c>
      <c r="AA144" s="439">
        <f t="shared" si="354"/>
        <v>1042.5</v>
      </c>
      <c r="AB144" s="713">
        <f t="shared" si="355"/>
        <v>1042.5</v>
      </c>
      <c r="AC144" s="630">
        <f t="shared" si="261"/>
        <v>23020</v>
      </c>
      <c r="AD144" s="459">
        <f t="shared" si="262"/>
        <v>23020</v>
      </c>
      <c r="AE144" s="228"/>
      <c r="AF144" s="379"/>
      <c r="AG144" s="228"/>
      <c r="AH144" s="715">
        <f t="shared" si="263"/>
        <v>2.1436533160808806</v>
      </c>
      <c r="AI144" s="749">
        <f t="shared" si="323"/>
        <v>-4.5493720758433884</v>
      </c>
      <c r="AJ144" s="716">
        <f t="shared" si="264"/>
        <v>5.115735040630387</v>
      </c>
      <c r="AK144" s="746">
        <f t="shared" si="324"/>
        <v>-6.3962078305836005</v>
      </c>
      <c r="AL144" s="643">
        <f t="shared" si="325"/>
        <v>-6.8733070672248218</v>
      </c>
      <c r="AM144" s="457">
        <f t="shared" si="326"/>
        <v>0.3208877123861118</v>
      </c>
      <c r="AN144" s="717">
        <f t="shared" si="265"/>
        <v>0.3208877123861118</v>
      </c>
      <c r="AO144" s="633">
        <f t="shared" si="266"/>
        <v>7.0856931790199456</v>
      </c>
      <c r="AP144" s="634">
        <f t="shared" si="267"/>
        <v>7.0856931790199456</v>
      </c>
      <c r="AQ144" s="228"/>
      <c r="AR144" s="379"/>
      <c r="AS144" s="228"/>
      <c r="AT144" s="450">
        <f t="shared" si="327"/>
        <v>500000</v>
      </c>
      <c r="AU144" s="718">
        <f t="shared" si="268"/>
        <v>133.47325750148178</v>
      </c>
      <c r="AV144" s="750">
        <f t="shared" si="328"/>
        <v>-283.26385894303098</v>
      </c>
      <c r="AW144" s="720">
        <f t="shared" si="329"/>
        <v>318.52810119304297</v>
      </c>
      <c r="AX144" s="747">
        <f t="shared" si="330"/>
        <v>-398.25595323654829</v>
      </c>
      <c r="AY144" s="643">
        <f t="shared" si="331"/>
        <v>-427.96224426237364</v>
      </c>
      <c r="AZ144" s="457">
        <f t="shared" si="332"/>
        <v>19.979876383498635</v>
      </c>
      <c r="BA144" s="717">
        <f t="shared" si="333"/>
        <v>19.979876383498635</v>
      </c>
      <c r="BB144" s="458">
        <f t="shared" si="269"/>
        <v>441.18633510612813</v>
      </c>
      <c r="BC144" s="459">
        <f t="shared" si="269"/>
        <v>441.18633510612813</v>
      </c>
      <c r="BD144" s="228"/>
      <c r="BE144" s="379"/>
      <c r="BF144" s="539"/>
      <c r="BG144" s="379"/>
      <c r="BH144" s="379"/>
      <c r="BI144" s="460"/>
      <c r="BJ144" s="464">
        <f t="shared" si="356"/>
        <v>500000</v>
      </c>
      <c r="BK144" s="465">
        <f t="shared" si="270"/>
        <v>175120</v>
      </c>
      <c r="BL144" s="637">
        <f t="shared" si="271"/>
        <v>324880</v>
      </c>
      <c r="BM144" s="219"/>
      <c r="BN144" s="219"/>
      <c r="BO144" s="464">
        <f t="shared" si="334"/>
        <v>500000</v>
      </c>
      <c r="BP144" s="465">
        <f t="shared" si="272"/>
        <v>195900</v>
      </c>
      <c r="BQ144" s="637">
        <f t="shared" si="335"/>
        <v>304100</v>
      </c>
      <c r="BR144" s="707">
        <f t="shared" si="273"/>
        <v>-20780</v>
      </c>
      <c r="BS144" s="298"/>
      <c r="BT144" s="379"/>
      <c r="BU144" s="298"/>
      <c r="BV144" s="464">
        <f t="shared" si="357"/>
        <v>500000</v>
      </c>
      <c r="BW144" s="464">
        <f t="shared" si="358"/>
        <v>17622.42885</v>
      </c>
      <c r="BX144" s="637">
        <f t="shared" si="274"/>
        <v>342502.42885000003</v>
      </c>
      <c r="BY144" s="707">
        <f t="shared" si="275"/>
        <v>17622.428850000026</v>
      </c>
      <c r="BZ144" s="298"/>
      <c r="CA144" s="379"/>
      <c r="CB144" s="219"/>
      <c r="CC144" s="464">
        <f t="shared" si="260"/>
        <v>26302.132611940302</v>
      </c>
      <c r="CD144" s="464">
        <f t="shared" si="276"/>
        <v>526302.13261194027</v>
      </c>
      <c r="CE144" s="465">
        <f t="shared" si="277"/>
        <v>194457.8317186567</v>
      </c>
      <c r="CF144" s="637">
        <f t="shared" si="359"/>
        <v>331844.30089328357</v>
      </c>
      <c r="CG144" s="707">
        <f t="shared" si="278"/>
        <v>6964.3008932835655</v>
      </c>
      <c r="CH144" s="298"/>
      <c r="CI144" s="465">
        <f t="shared" si="279"/>
        <v>184200</v>
      </c>
      <c r="CJ144" s="464">
        <f t="shared" si="360"/>
        <v>315800</v>
      </c>
      <c r="CK144" s="637">
        <f t="shared" si="361"/>
        <v>17622.42885</v>
      </c>
      <c r="CL144" s="637">
        <f t="shared" si="336"/>
        <v>333422.42885000003</v>
      </c>
      <c r="CM144" s="707">
        <f t="shared" si="280"/>
        <v>8542.4288500000257</v>
      </c>
      <c r="CN144" s="298"/>
      <c r="CO144" s="379"/>
      <c r="CP144" s="539"/>
      <c r="CQ144" s="379"/>
      <c r="CR144" s="26"/>
      <c r="CS144" s="519">
        <f t="shared" si="337"/>
        <v>500000</v>
      </c>
      <c r="CT144" s="520">
        <f t="shared" si="259"/>
        <v>189900</v>
      </c>
      <c r="CU144" s="521">
        <f t="shared" si="281"/>
        <v>310100</v>
      </c>
      <c r="CV144" s="523">
        <f t="shared" si="282"/>
        <v>-14780</v>
      </c>
      <c r="CW144" s="26"/>
      <c r="CX144" s="519">
        <f t="shared" si="338"/>
        <v>500000</v>
      </c>
      <c r="CY144" s="520">
        <f t="shared" si="369"/>
        <v>175000</v>
      </c>
      <c r="CZ144" s="521">
        <f t="shared" si="283"/>
        <v>325000</v>
      </c>
      <c r="DA144" s="522">
        <f t="shared" si="284"/>
        <v>120</v>
      </c>
      <c r="DB144" s="521">
        <f t="shared" si="339"/>
        <v>16500</v>
      </c>
      <c r="DC144" s="521">
        <f t="shared" si="285"/>
        <v>341500</v>
      </c>
      <c r="DD144" s="522">
        <f t="shared" si="362"/>
        <v>16620</v>
      </c>
      <c r="DE144" s="533">
        <f t="shared" si="340"/>
        <v>318.52810119304297</v>
      </c>
      <c r="DF144" s="26"/>
      <c r="DG144" s="379"/>
      <c r="DH144" s="480"/>
      <c r="DI144" s="519">
        <f t="shared" si="341"/>
        <v>500000</v>
      </c>
      <c r="DJ144" s="520">
        <f t="shared" si="370"/>
        <v>195900</v>
      </c>
      <c r="DK144" s="529">
        <f t="shared" si="286"/>
        <v>304100</v>
      </c>
      <c r="DL144" s="743">
        <f t="shared" si="287"/>
        <v>-20780</v>
      </c>
      <c r="DM144" s="744">
        <f t="shared" si="288"/>
        <v>-398.25595323654829</v>
      </c>
      <c r="DN144" s="480"/>
      <c r="DO144" s="379"/>
      <c r="DP144" s="484"/>
      <c r="DQ144" s="519">
        <f t="shared" si="342"/>
        <v>500000</v>
      </c>
      <c r="DR144" s="708">
        <f t="shared" si="289"/>
        <v>197450</v>
      </c>
      <c r="DS144" s="529">
        <f t="shared" si="290"/>
        <v>302550</v>
      </c>
      <c r="DT144" s="743">
        <f t="shared" si="291"/>
        <v>-22330</v>
      </c>
      <c r="DU144" s="744">
        <f t="shared" si="292"/>
        <v>-427.96224426237364</v>
      </c>
      <c r="DV144" s="484"/>
      <c r="DW144" s="379"/>
      <c r="DX144" s="486"/>
      <c r="DY144" s="464">
        <f t="shared" si="363"/>
        <v>500000</v>
      </c>
      <c r="DZ144" s="708">
        <f t="shared" si="293"/>
        <v>174077.5</v>
      </c>
      <c r="EA144" s="529">
        <f t="shared" si="364"/>
        <v>325922.5</v>
      </c>
      <c r="EB144" s="530">
        <f t="shared" si="365"/>
        <v>1042.5</v>
      </c>
      <c r="EC144" s="533">
        <f t="shared" si="366"/>
        <v>39.959752766997269</v>
      </c>
      <c r="ED144" s="464">
        <f t="shared" si="371"/>
        <v>0</v>
      </c>
      <c r="EE144" s="524">
        <f t="shared" si="294"/>
        <v>1042.5</v>
      </c>
      <c r="EF144" s="531">
        <f t="shared" si="367"/>
        <v>39.959752766997269</v>
      </c>
      <c r="EG144" s="531">
        <f t="shared" si="368"/>
        <v>19.979876383498635</v>
      </c>
      <c r="EH144" s="486"/>
      <c r="EI144" s="379"/>
      <c r="EJ144" s="686"/>
      <c r="EK144" s="519">
        <f t="shared" si="344"/>
        <v>500000</v>
      </c>
      <c r="EL144" s="708">
        <f t="shared" si="295"/>
        <v>132650</v>
      </c>
      <c r="EM144" s="529">
        <f t="shared" si="296"/>
        <v>367350</v>
      </c>
      <c r="EN144" s="530">
        <f t="shared" si="297"/>
        <v>42470</v>
      </c>
      <c r="EO144" s="531">
        <f t="shared" si="298"/>
        <v>813.95237410761342</v>
      </c>
      <c r="EP144" s="641">
        <f t="shared" si="299"/>
        <v>0</v>
      </c>
      <c r="EQ144" s="530">
        <f t="shared" si="300"/>
        <v>42470</v>
      </c>
      <c r="ER144" s="532">
        <f t="shared" si="301"/>
        <v>813.95237410761342</v>
      </c>
      <c r="ES144" s="686"/>
      <c r="ET144" s="379"/>
      <c r="EU144" s="686"/>
      <c r="EV144" s="519">
        <f t="shared" si="345"/>
        <v>500000</v>
      </c>
      <c r="EW144" s="708">
        <f t="shared" si="302"/>
        <v>174600</v>
      </c>
      <c r="EX144" s="529">
        <f t="shared" si="303"/>
        <v>325400</v>
      </c>
      <c r="EY144" s="530">
        <f t="shared" si="304"/>
        <v>520</v>
      </c>
      <c r="EZ144" s="531">
        <f t="shared" si="305"/>
        <v>9.9659815054381671</v>
      </c>
      <c r="FA144" s="641">
        <f t="shared" si="306"/>
        <v>0</v>
      </c>
      <c r="FB144" s="530">
        <f t="shared" si="307"/>
        <v>520</v>
      </c>
      <c r="FC144" s="532">
        <f t="shared" si="308"/>
        <v>9.9659815054381671</v>
      </c>
      <c r="FD144" s="686"/>
      <c r="FE144" s="379"/>
      <c r="FF144" s="686"/>
      <c r="FG144" s="519">
        <f t="shared" si="346"/>
        <v>500000</v>
      </c>
      <c r="FH144" s="708">
        <f t="shared" si="309"/>
        <v>171300</v>
      </c>
      <c r="FI144" s="529">
        <f t="shared" si="310"/>
        <v>328700</v>
      </c>
      <c r="FJ144" s="530">
        <f t="shared" si="311"/>
        <v>3820</v>
      </c>
      <c r="FK144" s="531">
        <f t="shared" si="312"/>
        <v>73.21163336687269</v>
      </c>
      <c r="FL144" s="641">
        <f t="shared" si="313"/>
        <v>0</v>
      </c>
      <c r="FM144" s="530">
        <f t="shared" si="314"/>
        <v>3820</v>
      </c>
      <c r="FN144" s="532">
        <f t="shared" si="315"/>
        <v>73.21163336687269</v>
      </c>
      <c r="FO144" s="686"/>
      <c r="FP144" s="379"/>
      <c r="FQ144" s="686"/>
      <c r="FR144" s="519">
        <f t="shared" si="347"/>
        <v>500000</v>
      </c>
      <c r="FS144" s="708">
        <f t="shared" si="316"/>
        <v>152100</v>
      </c>
      <c r="FT144" s="529">
        <f t="shared" si="317"/>
        <v>347900</v>
      </c>
      <c r="FU144" s="530">
        <f t="shared" si="318"/>
        <v>23020</v>
      </c>
      <c r="FV144" s="531">
        <f t="shared" si="319"/>
        <v>441.18633510612813</v>
      </c>
      <c r="FW144" s="641">
        <f t="shared" si="320"/>
        <v>0</v>
      </c>
      <c r="FX144" s="530">
        <f t="shared" si="321"/>
        <v>23020</v>
      </c>
      <c r="FY144" s="532">
        <f t="shared" si="322"/>
        <v>441.18633510612813</v>
      </c>
      <c r="FZ144" s="686"/>
      <c r="GA144" s="379"/>
      <c r="GB144" s="379"/>
      <c r="GC144" s="379"/>
      <c r="GD144" s="379"/>
      <c r="GE144" s="379"/>
      <c r="GF144" s="379"/>
      <c r="GG144" s="379"/>
    </row>
    <row r="145" spans="1:189" s="1" customFormat="1" x14ac:dyDescent="0.25">
      <c r="A145" s="379"/>
      <c r="B145" s="379"/>
      <c r="C145" s="379"/>
      <c r="D145" s="379"/>
      <c r="E145" s="379"/>
      <c r="F145" s="379"/>
      <c r="G145" s="379"/>
      <c r="H145" s="379"/>
      <c r="I145" s="539"/>
      <c r="J145" s="379"/>
      <c r="K145" s="379"/>
      <c r="L145" s="379"/>
      <c r="M145" s="379"/>
      <c r="N145" s="379"/>
      <c r="O145" s="379"/>
      <c r="P145" s="379"/>
      <c r="Q145" s="379"/>
      <c r="R145" s="539"/>
      <c r="S145" s="379"/>
      <c r="T145" s="228"/>
      <c r="U145" s="450">
        <f t="shared" si="348"/>
        <v>505000</v>
      </c>
      <c r="V145" s="712">
        <f t="shared" si="349"/>
        <v>6964.3008932835655</v>
      </c>
      <c r="W145" s="752">
        <f t="shared" si="350"/>
        <v>-15080</v>
      </c>
      <c r="X145" s="697">
        <f t="shared" si="351"/>
        <v>16820</v>
      </c>
      <c r="Y145" s="745">
        <f t="shared" si="352"/>
        <v>-21230</v>
      </c>
      <c r="Z145" s="642">
        <f t="shared" si="353"/>
        <v>-22630</v>
      </c>
      <c r="AA145" s="439">
        <f t="shared" si="354"/>
        <v>1042.5</v>
      </c>
      <c r="AB145" s="713">
        <f t="shared" si="355"/>
        <v>1042.5</v>
      </c>
      <c r="AC145" s="630">
        <f t="shared" si="261"/>
        <v>23320</v>
      </c>
      <c r="AD145" s="459">
        <f t="shared" si="262"/>
        <v>23320</v>
      </c>
      <c r="AE145" s="228"/>
      <c r="AF145" s="379"/>
      <c r="AG145" s="228"/>
      <c r="AH145" s="715">
        <f t="shared" si="263"/>
        <v>2.1237156994735358</v>
      </c>
      <c r="AI145" s="749">
        <f t="shared" si="323"/>
        <v>-4.5985423718476506</v>
      </c>
      <c r="AJ145" s="716">
        <f t="shared" si="264"/>
        <v>5.1291434147531483</v>
      </c>
      <c r="AK145" s="746">
        <f t="shared" si="324"/>
        <v>-6.4739426097032906</v>
      </c>
      <c r="AL145" s="643">
        <f t="shared" si="325"/>
        <v>-6.9008629890525421</v>
      </c>
      <c r="AM145" s="457">
        <f t="shared" si="326"/>
        <v>0.31790321105113895</v>
      </c>
      <c r="AN145" s="717">
        <f t="shared" si="265"/>
        <v>0.31790321105113895</v>
      </c>
      <c r="AO145" s="633">
        <f t="shared" si="266"/>
        <v>7.1112737474461012</v>
      </c>
      <c r="AP145" s="634">
        <f t="shared" si="267"/>
        <v>7.1112737474461012</v>
      </c>
      <c r="AQ145" s="228"/>
      <c r="AR145" s="379"/>
      <c r="AS145" s="228"/>
      <c r="AT145" s="450">
        <f t="shared" si="327"/>
        <v>505000</v>
      </c>
      <c r="AU145" s="718">
        <f t="shared" si="268"/>
        <v>133.47325750148178</v>
      </c>
      <c r="AV145" s="750">
        <f t="shared" si="328"/>
        <v>-289.01346365770684</v>
      </c>
      <c r="AW145" s="720">
        <f t="shared" si="329"/>
        <v>322.36117100282689</v>
      </c>
      <c r="AX145" s="747">
        <f t="shared" si="330"/>
        <v>-406.8803603085621</v>
      </c>
      <c r="AY145" s="643">
        <f t="shared" si="331"/>
        <v>-433.7118489770495</v>
      </c>
      <c r="AZ145" s="457">
        <f t="shared" si="332"/>
        <v>19.979876383498635</v>
      </c>
      <c r="BA145" s="717">
        <f t="shared" si="333"/>
        <v>19.979876383498635</v>
      </c>
      <c r="BB145" s="458">
        <f t="shared" si="269"/>
        <v>446.93593982080398</v>
      </c>
      <c r="BC145" s="459">
        <f t="shared" si="269"/>
        <v>446.93593982080398</v>
      </c>
      <c r="BD145" s="228"/>
      <c r="BE145" s="379"/>
      <c r="BF145" s="539"/>
      <c r="BG145" s="379"/>
      <c r="BH145" s="379"/>
      <c r="BI145" s="460"/>
      <c r="BJ145" s="464">
        <f t="shared" si="356"/>
        <v>505000</v>
      </c>
      <c r="BK145" s="465">
        <f t="shared" si="270"/>
        <v>177070</v>
      </c>
      <c r="BL145" s="637">
        <f t="shared" si="271"/>
        <v>327930</v>
      </c>
      <c r="BM145" s="219"/>
      <c r="BN145" s="219"/>
      <c r="BO145" s="464">
        <f t="shared" si="334"/>
        <v>505000</v>
      </c>
      <c r="BP145" s="465">
        <f t="shared" si="272"/>
        <v>198300</v>
      </c>
      <c r="BQ145" s="637">
        <f t="shared" si="335"/>
        <v>306700</v>
      </c>
      <c r="BR145" s="707">
        <f t="shared" si="273"/>
        <v>-21230</v>
      </c>
      <c r="BS145" s="298"/>
      <c r="BT145" s="379"/>
      <c r="BU145" s="298"/>
      <c r="BV145" s="464">
        <f t="shared" si="357"/>
        <v>505000</v>
      </c>
      <c r="BW145" s="464">
        <f t="shared" si="358"/>
        <v>17622.42885</v>
      </c>
      <c r="BX145" s="637">
        <f t="shared" si="274"/>
        <v>345552.42885000003</v>
      </c>
      <c r="BY145" s="707">
        <f t="shared" si="275"/>
        <v>17622.428850000026</v>
      </c>
      <c r="BZ145" s="298"/>
      <c r="CA145" s="379"/>
      <c r="CB145" s="219"/>
      <c r="CC145" s="464">
        <f t="shared" si="260"/>
        <v>26302.132611940302</v>
      </c>
      <c r="CD145" s="464">
        <f t="shared" si="276"/>
        <v>531302.13261194027</v>
      </c>
      <c r="CE145" s="465">
        <f t="shared" si="277"/>
        <v>196407.8317186567</v>
      </c>
      <c r="CF145" s="637">
        <f t="shared" si="359"/>
        <v>334894.30089328357</v>
      </c>
      <c r="CG145" s="707">
        <f t="shared" si="278"/>
        <v>6964.3008932835655</v>
      </c>
      <c r="CH145" s="298"/>
      <c r="CI145" s="465">
        <f t="shared" si="279"/>
        <v>186150</v>
      </c>
      <c r="CJ145" s="464">
        <f t="shared" si="360"/>
        <v>318850</v>
      </c>
      <c r="CK145" s="637">
        <f t="shared" si="361"/>
        <v>17622.42885</v>
      </c>
      <c r="CL145" s="637">
        <f t="shared" si="336"/>
        <v>336472.42885000003</v>
      </c>
      <c r="CM145" s="707">
        <f t="shared" si="280"/>
        <v>8542.4288500000257</v>
      </c>
      <c r="CN145" s="298"/>
      <c r="CO145" s="379"/>
      <c r="CP145" s="539"/>
      <c r="CQ145" s="379"/>
      <c r="CR145" s="26"/>
      <c r="CS145" s="519">
        <f t="shared" si="337"/>
        <v>505000</v>
      </c>
      <c r="CT145" s="520">
        <f t="shared" ref="CT145:CT176" si="372">IF($BJ145&lt;=CU$6,SUM($BJ145*CT$6),IF($BJ145&lt;=CU$7,SUM($BJ145-CU$6)*CT$7+CV$6,IF($BJ145&lt;=CU$8,SUM($BJ145-CU$7)*CT$8+CV$7,IF($BJ145&lt;=CU$9,SUM($BJ145-CU$8)*CT$9+CV$8,IF($BJ145&lt;=CU$10,SUM($BJ145-CU$9)*CT$10+CV$9,IF($BJ145&gt;=CU138+1,SUM($BJ145-CU$10)*CT$11+CV$10))))))</f>
        <v>192150</v>
      </c>
      <c r="CU145" s="521">
        <f t="shared" si="281"/>
        <v>312850</v>
      </c>
      <c r="CV145" s="523">
        <f t="shared" si="282"/>
        <v>-15080</v>
      </c>
      <c r="CW145" s="26"/>
      <c r="CX145" s="519">
        <f t="shared" si="338"/>
        <v>505000</v>
      </c>
      <c r="CY145" s="520">
        <f t="shared" si="369"/>
        <v>176750</v>
      </c>
      <c r="CZ145" s="521">
        <f t="shared" si="283"/>
        <v>328250</v>
      </c>
      <c r="DA145" s="522">
        <f t="shared" si="284"/>
        <v>320</v>
      </c>
      <c r="DB145" s="521">
        <f t="shared" si="339"/>
        <v>16500</v>
      </c>
      <c r="DC145" s="521">
        <f t="shared" si="285"/>
        <v>344750</v>
      </c>
      <c r="DD145" s="522">
        <f t="shared" si="362"/>
        <v>16820</v>
      </c>
      <c r="DE145" s="533">
        <f t="shared" si="340"/>
        <v>322.36117100282689</v>
      </c>
      <c r="DF145" s="26"/>
      <c r="DG145" s="379"/>
      <c r="DH145" s="480"/>
      <c r="DI145" s="519">
        <f t="shared" si="341"/>
        <v>505000</v>
      </c>
      <c r="DJ145" s="520">
        <f t="shared" si="370"/>
        <v>198300</v>
      </c>
      <c r="DK145" s="529">
        <f t="shared" si="286"/>
        <v>306700</v>
      </c>
      <c r="DL145" s="743">
        <f t="shared" si="287"/>
        <v>-21230</v>
      </c>
      <c r="DM145" s="744">
        <f t="shared" si="288"/>
        <v>-406.8803603085621</v>
      </c>
      <c r="DN145" s="480"/>
      <c r="DO145" s="379"/>
      <c r="DP145" s="484"/>
      <c r="DQ145" s="519">
        <f t="shared" si="342"/>
        <v>505000</v>
      </c>
      <c r="DR145" s="708">
        <f t="shared" si="289"/>
        <v>199700</v>
      </c>
      <c r="DS145" s="529">
        <f t="shared" si="290"/>
        <v>305300</v>
      </c>
      <c r="DT145" s="743">
        <f t="shared" si="291"/>
        <v>-22630</v>
      </c>
      <c r="DU145" s="744">
        <f t="shared" si="292"/>
        <v>-433.7118489770495</v>
      </c>
      <c r="DV145" s="484"/>
      <c r="DW145" s="379"/>
      <c r="DX145" s="486"/>
      <c r="DY145" s="464">
        <f t="shared" si="363"/>
        <v>505000</v>
      </c>
      <c r="DZ145" s="708">
        <f t="shared" si="293"/>
        <v>176027.5</v>
      </c>
      <c r="EA145" s="529">
        <f t="shared" si="364"/>
        <v>328972.5</v>
      </c>
      <c r="EB145" s="530">
        <f t="shared" si="365"/>
        <v>1042.5</v>
      </c>
      <c r="EC145" s="533">
        <f t="shared" si="366"/>
        <v>39.959752766997269</v>
      </c>
      <c r="ED145" s="464">
        <f t="shared" si="371"/>
        <v>0</v>
      </c>
      <c r="EE145" s="524">
        <f t="shared" si="294"/>
        <v>1042.5</v>
      </c>
      <c r="EF145" s="531">
        <f t="shared" si="367"/>
        <v>39.959752766997269</v>
      </c>
      <c r="EG145" s="531">
        <f t="shared" si="368"/>
        <v>19.979876383498635</v>
      </c>
      <c r="EH145" s="486"/>
      <c r="EI145" s="379"/>
      <c r="EJ145" s="686"/>
      <c r="EK145" s="519">
        <f t="shared" si="344"/>
        <v>505000</v>
      </c>
      <c r="EL145" s="708">
        <f t="shared" si="295"/>
        <v>134050</v>
      </c>
      <c r="EM145" s="529">
        <f t="shared" si="296"/>
        <v>370950</v>
      </c>
      <c r="EN145" s="530">
        <f t="shared" si="297"/>
        <v>43020</v>
      </c>
      <c r="EO145" s="531">
        <f t="shared" si="298"/>
        <v>824.49331608451917</v>
      </c>
      <c r="EP145" s="641">
        <f t="shared" si="299"/>
        <v>0</v>
      </c>
      <c r="EQ145" s="530">
        <f t="shared" si="300"/>
        <v>43020</v>
      </c>
      <c r="ER145" s="532">
        <f t="shared" si="301"/>
        <v>824.49331608451917</v>
      </c>
      <c r="ES145" s="686"/>
      <c r="ET145" s="379"/>
      <c r="EU145" s="686"/>
      <c r="EV145" s="519">
        <f t="shared" si="345"/>
        <v>505000</v>
      </c>
      <c r="EW145" s="708">
        <f t="shared" si="302"/>
        <v>176550</v>
      </c>
      <c r="EX145" s="529">
        <f t="shared" si="303"/>
        <v>328450</v>
      </c>
      <c r="EY145" s="530">
        <f t="shared" si="304"/>
        <v>520</v>
      </c>
      <c r="EZ145" s="531">
        <f t="shared" si="305"/>
        <v>9.9659815054381671</v>
      </c>
      <c r="FA145" s="641">
        <f t="shared" si="306"/>
        <v>0</v>
      </c>
      <c r="FB145" s="530">
        <f t="shared" si="307"/>
        <v>520</v>
      </c>
      <c r="FC145" s="532">
        <f t="shared" si="308"/>
        <v>9.9659815054381671</v>
      </c>
      <c r="FD145" s="686"/>
      <c r="FE145" s="379"/>
      <c r="FF145" s="686"/>
      <c r="FG145" s="519">
        <f t="shared" si="346"/>
        <v>505000</v>
      </c>
      <c r="FH145" s="708">
        <f t="shared" si="309"/>
        <v>173250</v>
      </c>
      <c r="FI145" s="529">
        <f t="shared" si="310"/>
        <v>331750</v>
      </c>
      <c r="FJ145" s="530">
        <f t="shared" si="311"/>
        <v>3820</v>
      </c>
      <c r="FK145" s="531">
        <f t="shared" si="312"/>
        <v>73.21163336687269</v>
      </c>
      <c r="FL145" s="641">
        <f t="shared" si="313"/>
        <v>0</v>
      </c>
      <c r="FM145" s="530">
        <f t="shared" si="314"/>
        <v>3820</v>
      </c>
      <c r="FN145" s="532">
        <f t="shared" si="315"/>
        <v>73.21163336687269</v>
      </c>
      <c r="FO145" s="686"/>
      <c r="FP145" s="379"/>
      <c r="FQ145" s="686"/>
      <c r="FR145" s="519">
        <f t="shared" si="347"/>
        <v>505000</v>
      </c>
      <c r="FS145" s="708">
        <f t="shared" si="316"/>
        <v>153750</v>
      </c>
      <c r="FT145" s="529">
        <f t="shared" si="317"/>
        <v>351250</v>
      </c>
      <c r="FU145" s="530">
        <f t="shared" si="318"/>
        <v>23320</v>
      </c>
      <c r="FV145" s="531">
        <f t="shared" si="319"/>
        <v>446.93593982080398</v>
      </c>
      <c r="FW145" s="641">
        <f t="shared" si="320"/>
        <v>0</v>
      </c>
      <c r="FX145" s="530">
        <f t="shared" si="321"/>
        <v>23320</v>
      </c>
      <c r="FY145" s="532">
        <f t="shared" si="322"/>
        <v>446.93593982080398</v>
      </c>
      <c r="FZ145" s="686"/>
      <c r="GA145" s="379"/>
      <c r="GB145" s="379"/>
      <c r="GC145" s="379"/>
      <c r="GD145" s="379"/>
      <c r="GE145" s="379"/>
      <c r="GF145" s="379"/>
      <c r="GG145" s="379"/>
    </row>
    <row r="146" spans="1:189" s="1" customFormat="1" x14ac:dyDescent="0.25">
      <c r="A146" s="379"/>
      <c r="B146" s="379"/>
      <c r="C146" s="379"/>
      <c r="D146" s="379"/>
      <c r="E146" s="379"/>
      <c r="F146" s="379"/>
      <c r="G146" s="379"/>
      <c r="H146" s="379"/>
      <c r="I146" s="539"/>
      <c r="J146" s="379"/>
      <c r="K146" s="379"/>
      <c r="L146" s="379"/>
      <c r="M146" s="379"/>
      <c r="N146" s="379"/>
      <c r="O146" s="379"/>
      <c r="P146" s="379"/>
      <c r="Q146" s="379"/>
      <c r="R146" s="539"/>
      <c r="S146" s="379"/>
      <c r="T146" s="228"/>
      <c r="U146" s="450">
        <f t="shared" si="348"/>
        <v>510000</v>
      </c>
      <c r="V146" s="712">
        <f t="shared" si="349"/>
        <v>6964.3008932835655</v>
      </c>
      <c r="W146" s="752">
        <f t="shared" si="350"/>
        <v>-15380</v>
      </c>
      <c r="X146" s="697">
        <f t="shared" si="351"/>
        <v>17020</v>
      </c>
      <c r="Y146" s="745">
        <f t="shared" si="352"/>
        <v>-21680</v>
      </c>
      <c r="Z146" s="642">
        <f t="shared" si="353"/>
        <v>-22930</v>
      </c>
      <c r="AA146" s="439">
        <f t="shared" si="354"/>
        <v>1042.5</v>
      </c>
      <c r="AB146" s="713">
        <f t="shared" si="355"/>
        <v>1042.5</v>
      </c>
      <c r="AC146" s="630">
        <f t="shared" si="261"/>
        <v>23620</v>
      </c>
      <c r="AD146" s="459">
        <f t="shared" si="262"/>
        <v>23620</v>
      </c>
      <c r="AE146" s="228"/>
      <c r="AF146" s="379"/>
      <c r="AG146" s="228"/>
      <c r="AH146" s="715">
        <f t="shared" si="263"/>
        <v>2.1041455354654559</v>
      </c>
      <c r="AI146" s="749">
        <f t="shared" si="323"/>
        <v>-4.6468064535621485</v>
      </c>
      <c r="AJ146" s="716">
        <f t="shared" si="264"/>
        <v>5.1423046709770981</v>
      </c>
      <c r="AK146" s="746">
        <f t="shared" si="324"/>
        <v>-6.5502447277781135</v>
      </c>
      <c r="AL146" s="643">
        <f t="shared" si="325"/>
        <v>-6.9279110520273131</v>
      </c>
      <c r="AM146" s="457">
        <f t="shared" si="326"/>
        <v>0.31497371442383226</v>
      </c>
      <c r="AN146" s="717">
        <f t="shared" si="265"/>
        <v>0.31497371442383226</v>
      </c>
      <c r="AO146" s="633">
        <f t="shared" si="266"/>
        <v>7.1363828630128712</v>
      </c>
      <c r="AP146" s="634">
        <f t="shared" si="267"/>
        <v>7.1363828630128712</v>
      </c>
      <c r="AQ146" s="228"/>
      <c r="AR146" s="379"/>
      <c r="AS146" s="228"/>
      <c r="AT146" s="450">
        <f t="shared" si="327"/>
        <v>510000</v>
      </c>
      <c r="AU146" s="718">
        <f t="shared" si="268"/>
        <v>133.47325750148178</v>
      </c>
      <c r="AV146" s="750">
        <f t="shared" si="328"/>
        <v>-294.76306837238275</v>
      </c>
      <c r="AW146" s="720">
        <f t="shared" si="329"/>
        <v>326.19424081261081</v>
      </c>
      <c r="AX146" s="747">
        <f t="shared" si="330"/>
        <v>-415.50476738057591</v>
      </c>
      <c r="AY146" s="643">
        <f t="shared" si="331"/>
        <v>-439.46145369172535</v>
      </c>
      <c r="AZ146" s="457">
        <f t="shared" si="332"/>
        <v>19.979876383498635</v>
      </c>
      <c r="BA146" s="717">
        <f t="shared" si="333"/>
        <v>19.979876383498635</v>
      </c>
      <c r="BB146" s="458">
        <f t="shared" si="269"/>
        <v>452.68554453547983</v>
      </c>
      <c r="BC146" s="459">
        <f t="shared" si="269"/>
        <v>452.68554453547983</v>
      </c>
      <c r="BD146" s="228"/>
      <c r="BE146" s="379"/>
      <c r="BF146" s="539"/>
      <c r="BG146" s="379"/>
      <c r="BH146" s="379"/>
      <c r="BI146" s="460"/>
      <c r="BJ146" s="464">
        <f t="shared" si="356"/>
        <v>510000</v>
      </c>
      <c r="BK146" s="465">
        <f t="shared" si="270"/>
        <v>179020</v>
      </c>
      <c r="BL146" s="637">
        <f t="shared" si="271"/>
        <v>330980</v>
      </c>
      <c r="BM146" s="219"/>
      <c r="BN146" s="219"/>
      <c r="BO146" s="464">
        <f t="shared" si="334"/>
        <v>510000</v>
      </c>
      <c r="BP146" s="465">
        <f t="shared" si="272"/>
        <v>200700</v>
      </c>
      <c r="BQ146" s="637">
        <f t="shared" si="335"/>
        <v>309300</v>
      </c>
      <c r="BR146" s="707">
        <f t="shared" si="273"/>
        <v>-21680</v>
      </c>
      <c r="BS146" s="298"/>
      <c r="BT146" s="379"/>
      <c r="BU146" s="298"/>
      <c r="BV146" s="464">
        <f t="shared" si="357"/>
        <v>510000</v>
      </c>
      <c r="BW146" s="464">
        <f t="shared" si="358"/>
        <v>17622.42885</v>
      </c>
      <c r="BX146" s="637">
        <f t="shared" si="274"/>
        <v>348602.42885000003</v>
      </c>
      <c r="BY146" s="707">
        <f t="shared" si="275"/>
        <v>17622.428850000026</v>
      </c>
      <c r="BZ146" s="298"/>
      <c r="CA146" s="379"/>
      <c r="CB146" s="219"/>
      <c r="CC146" s="464">
        <f t="shared" si="260"/>
        <v>26302.132611940302</v>
      </c>
      <c r="CD146" s="464">
        <f t="shared" si="276"/>
        <v>536302.13261194027</v>
      </c>
      <c r="CE146" s="465">
        <f t="shared" si="277"/>
        <v>198357.8317186567</v>
      </c>
      <c r="CF146" s="637">
        <f t="shared" si="359"/>
        <v>337944.30089328357</v>
      </c>
      <c r="CG146" s="707">
        <f t="shared" si="278"/>
        <v>6964.3008932835655</v>
      </c>
      <c r="CH146" s="298"/>
      <c r="CI146" s="465">
        <f t="shared" si="279"/>
        <v>188100</v>
      </c>
      <c r="CJ146" s="464">
        <f t="shared" si="360"/>
        <v>321900</v>
      </c>
      <c r="CK146" s="637">
        <f t="shared" si="361"/>
        <v>17622.42885</v>
      </c>
      <c r="CL146" s="637">
        <f t="shared" si="336"/>
        <v>339522.42885000003</v>
      </c>
      <c r="CM146" s="707">
        <f t="shared" si="280"/>
        <v>8542.4288500000257</v>
      </c>
      <c r="CN146" s="298"/>
      <c r="CO146" s="379"/>
      <c r="CP146" s="539"/>
      <c r="CQ146" s="379"/>
      <c r="CR146" s="26"/>
      <c r="CS146" s="519">
        <f t="shared" si="337"/>
        <v>510000</v>
      </c>
      <c r="CT146" s="520">
        <f t="shared" si="372"/>
        <v>194400</v>
      </c>
      <c r="CU146" s="521">
        <f t="shared" si="281"/>
        <v>315600</v>
      </c>
      <c r="CV146" s="523">
        <f t="shared" si="282"/>
        <v>-15380</v>
      </c>
      <c r="CW146" s="26"/>
      <c r="CX146" s="519">
        <f t="shared" si="338"/>
        <v>510000</v>
      </c>
      <c r="CY146" s="520">
        <f t="shared" si="369"/>
        <v>178500</v>
      </c>
      <c r="CZ146" s="521">
        <f t="shared" si="283"/>
        <v>331500</v>
      </c>
      <c r="DA146" s="522">
        <f t="shared" si="284"/>
        <v>520</v>
      </c>
      <c r="DB146" s="521">
        <f t="shared" si="339"/>
        <v>16500</v>
      </c>
      <c r="DC146" s="521">
        <f t="shared" si="285"/>
        <v>348000</v>
      </c>
      <c r="DD146" s="522">
        <f t="shared" si="362"/>
        <v>17020</v>
      </c>
      <c r="DE146" s="533">
        <f t="shared" si="340"/>
        <v>326.19424081261081</v>
      </c>
      <c r="DF146" s="26"/>
      <c r="DG146" s="379"/>
      <c r="DH146" s="480"/>
      <c r="DI146" s="519">
        <f t="shared" si="341"/>
        <v>510000</v>
      </c>
      <c r="DJ146" s="520">
        <f t="shared" si="370"/>
        <v>200700</v>
      </c>
      <c r="DK146" s="529">
        <f t="shared" si="286"/>
        <v>309300</v>
      </c>
      <c r="DL146" s="743">
        <f t="shared" si="287"/>
        <v>-21680</v>
      </c>
      <c r="DM146" s="744">
        <f t="shared" si="288"/>
        <v>-415.50476738057591</v>
      </c>
      <c r="DN146" s="480"/>
      <c r="DO146" s="379"/>
      <c r="DP146" s="484"/>
      <c r="DQ146" s="519">
        <f t="shared" si="342"/>
        <v>510000</v>
      </c>
      <c r="DR146" s="708">
        <f t="shared" si="289"/>
        <v>201950</v>
      </c>
      <c r="DS146" s="529">
        <f t="shared" si="290"/>
        <v>308050</v>
      </c>
      <c r="DT146" s="743">
        <f t="shared" si="291"/>
        <v>-22930</v>
      </c>
      <c r="DU146" s="744">
        <f t="shared" si="292"/>
        <v>-439.46145369172535</v>
      </c>
      <c r="DV146" s="484"/>
      <c r="DW146" s="379"/>
      <c r="DX146" s="486"/>
      <c r="DY146" s="464">
        <f t="shared" si="363"/>
        <v>510000</v>
      </c>
      <c r="DZ146" s="708">
        <f t="shared" si="293"/>
        <v>177977.5</v>
      </c>
      <c r="EA146" s="529">
        <f t="shared" si="364"/>
        <v>332022.5</v>
      </c>
      <c r="EB146" s="530">
        <f t="shared" si="365"/>
        <v>1042.5</v>
      </c>
      <c r="EC146" s="533">
        <f t="shared" si="366"/>
        <v>39.959752766997269</v>
      </c>
      <c r="ED146" s="464">
        <f t="shared" si="371"/>
        <v>0</v>
      </c>
      <c r="EE146" s="524">
        <f t="shared" si="294"/>
        <v>1042.5</v>
      </c>
      <c r="EF146" s="531">
        <f t="shared" si="367"/>
        <v>39.959752766997269</v>
      </c>
      <c r="EG146" s="531">
        <f t="shared" si="368"/>
        <v>19.979876383498635</v>
      </c>
      <c r="EH146" s="486"/>
      <c r="EI146" s="379"/>
      <c r="EJ146" s="686"/>
      <c r="EK146" s="519">
        <f t="shared" si="344"/>
        <v>510000</v>
      </c>
      <c r="EL146" s="708">
        <f t="shared" si="295"/>
        <v>135450</v>
      </c>
      <c r="EM146" s="529">
        <f t="shared" si="296"/>
        <v>374550</v>
      </c>
      <c r="EN146" s="530">
        <f t="shared" si="297"/>
        <v>43570</v>
      </c>
      <c r="EO146" s="531">
        <f t="shared" si="298"/>
        <v>835.03425806142491</v>
      </c>
      <c r="EP146" s="641">
        <f t="shared" si="299"/>
        <v>0</v>
      </c>
      <c r="EQ146" s="530">
        <f t="shared" si="300"/>
        <v>43570</v>
      </c>
      <c r="ER146" s="532">
        <f t="shared" si="301"/>
        <v>835.03425806142491</v>
      </c>
      <c r="ES146" s="686"/>
      <c r="ET146" s="379"/>
      <c r="EU146" s="686"/>
      <c r="EV146" s="519">
        <f t="shared" si="345"/>
        <v>510000</v>
      </c>
      <c r="EW146" s="708">
        <f t="shared" si="302"/>
        <v>178500</v>
      </c>
      <c r="EX146" s="529">
        <f t="shared" si="303"/>
        <v>331500</v>
      </c>
      <c r="EY146" s="530">
        <f t="shared" si="304"/>
        <v>520</v>
      </c>
      <c r="EZ146" s="531">
        <f t="shared" si="305"/>
        <v>9.9659815054381671</v>
      </c>
      <c r="FA146" s="641">
        <f t="shared" si="306"/>
        <v>0</v>
      </c>
      <c r="FB146" s="530">
        <f t="shared" si="307"/>
        <v>520</v>
      </c>
      <c r="FC146" s="532">
        <f t="shared" si="308"/>
        <v>9.9659815054381671</v>
      </c>
      <c r="FD146" s="686"/>
      <c r="FE146" s="379"/>
      <c r="FF146" s="686"/>
      <c r="FG146" s="519">
        <f t="shared" si="346"/>
        <v>510000</v>
      </c>
      <c r="FH146" s="708">
        <f t="shared" si="309"/>
        <v>175200</v>
      </c>
      <c r="FI146" s="529">
        <f t="shared" si="310"/>
        <v>334800</v>
      </c>
      <c r="FJ146" s="530">
        <f t="shared" si="311"/>
        <v>3820</v>
      </c>
      <c r="FK146" s="531">
        <f t="shared" si="312"/>
        <v>73.21163336687269</v>
      </c>
      <c r="FL146" s="641">
        <f t="shared" si="313"/>
        <v>0</v>
      </c>
      <c r="FM146" s="530">
        <f t="shared" si="314"/>
        <v>3820</v>
      </c>
      <c r="FN146" s="532">
        <f t="shared" si="315"/>
        <v>73.21163336687269</v>
      </c>
      <c r="FO146" s="686"/>
      <c r="FP146" s="379"/>
      <c r="FQ146" s="686"/>
      <c r="FR146" s="519">
        <f t="shared" si="347"/>
        <v>510000</v>
      </c>
      <c r="FS146" s="708">
        <f t="shared" si="316"/>
        <v>155400</v>
      </c>
      <c r="FT146" s="529">
        <f t="shared" si="317"/>
        <v>354600</v>
      </c>
      <c r="FU146" s="530">
        <f t="shared" si="318"/>
        <v>23620</v>
      </c>
      <c r="FV146" s="531">
        <f t="shared" si="319"/>
        <v>452.68554453547983</v>
      </c>
      <c r="FW146" s="641">
        <f t="shared" si="320"/>
        <v>0</v>
      </c>
      <c r="FX146" s="530">
        <f t="shared" si="321"/>
        <v>23620</v>
      </c>
      <c r="FY146" s="532">
        <f t="shared" si="322"/>
        <v>452.68554453547983</v>
      </c>
      <c r="FZ146" s="686"/>
      <c r="GA146" s="379"/>
      <c r="GB146" s="379"/>
      <c r="GC146" s="379"/>
      <c r="GD146" s="379"/>
      <c r="GE146" s="379"/>
      <c r="GF146" s="379"/>
      <c r="GG146" s="379"/>
    </row>
    <row r="147" spans="1:189" s="1" customFormat="1" x14ac:dyDescent="0.25">
      <c r="A147" s="379"/>
      <c r="B147" s="379"/>
      <c r="C147" s="379"/>
      <c r="D147" s="379"/>
      <c r="E147" s="379"/>
      <c r="F147" s="379"/>
      <c r="G147" s="379"/>
      <c r="H147" s="379"/>
      <c r="I147" s="539"/>
      <c r="J147" s="379"/>
      <c r="K147" s="379"/>
      <c r="L147" s="379"/>
      <c r="M147" s="379"/>
      <c r="N147" s="379"/>
      <c r="O147" s="379"/>
      <c r="P147" s="379"/>
      <c r="Q147" s="379"/>
      <c r="R147" s="539"/>
      <c r="S147" s="379"/>
      <c r="T147" s="228"/>
      <c r="U147" s="450">
        <f t="shared" si="348"/>
        <v>515000</v>
      </c>
      <c r="V147" s="712">
        <f t="shared" si="349"/>
        <v>6964.3008932835655</v>
      </c>
      <c r="W147" s="752">
        <f t="shared" si="350"/>
        <v>-15680</v>
      </c>
      <c r="X147" s="697">
        <f t="shared" si="351"/>
        <v>17220</v>
      </c>
      <c r="Y147" s="745">
        <f t="shared" si="352"/>
        <v>-22130</v>
      </c>
      <c r="Z147" s="642">
        <f t="shared" si="353"/>
        <v>-23230</v>
      </c>
      <c r="AA147" s="439">
        <f t="shared" si="354"/>
        <v>1042.5</v>
      </c>
      <c r="AB147" s="713">
        <f t="shared" si="355"/>
        <v>1042.5</v>
      </c>
      <c r="AC147" s="630">
        <f t="shared" si="261"/>
        <v>23920</v>
      </c>
      <c r="AD147" s="459">
        <f t="shared" si="262"/>
        <v>23920</v>
      </c>
      <c r="AE147" s="228"/>
      <c r="AF147" s="379"/>
      <c r="AG147" s="228"/>
      <c r="AH147" s="715">
        <f t="shared" si="263"/>
        <v>2.0849327585197632</v>
      </c>
      <c r="AI147" s="749">
        <f t="shared" si="323"/>
        <v>-4.694189144687603</v>
      </c>
      <c r="AJ147" s="716">
        <f t="shared" si="264"/>
        <v>5.1552255785408496</v>
      </c>
      <c r="AK147" s="746">
        <f t="shared" si="324"/>
        <v>-6.6251534293326948</v>
      </c>
      <c r="AL147" s="643">
        <f t="shared" si="325"/>
        <v>-6.9544651677992997</v>
      </c>
      <c r="AM147" s="457">
        <f t="shared" si="326"/>
        <v>0.31209771577403228</v>
      </c>
      <c r="AN147" s="717">
        <f t="shared" si="265"/>
        <v>0.31209771577403228</v>
      </c>
      <c r="AO147" s="633">
        <f t="shared" si="266"/>
        <v>7.1610334401101694</v>
      </c>
      <c r="AP147" s="634">
        <f t="shared" si="267"/>
        <v>7.1610334401101694</v>
      </c>
      <c r="AQ147" s="228"/>
      <c r="AR147" s="379"/>
      <c r="AS147" s="228"/>
      <c r="AT147" s="450">
        <f t="shared" si="327"/>
        <v>515000</v>
      </c>
      <c r="AU147" s="718">
        <f t="shared" si="268"/>
        <v>133.47325750148178</v>
      </c>
      <c r="AV147" s="750">
        <f t="shared" si="328"/>
        <v>-300.5126730870586</v>
      </c>
      <c r="AW147" s="720">
        <f t="shared" si="329"/>
        <v>330.02731062239468</v>
      </c>
      <c r="AX147" s="747">
        <f t="shared" si="330"/>
        <v>-424.12917445258972</v>
      </c>
      <c r="AY147" s="643">
        <f t="shared" si="331"/>
        <v>-445.21105840640121</v>
      </c>
      <c r="AZ147" s="457">
        <f t="shared" si="332"/>
        <v>19.979876383498635</v>
      </c>
      <c r="BA147" s="717">
        <f t="shared" si="333"/>
        <v>19.979876383498635</v>
      </c>
      <c r="BB147" s="458">
        <f t="shared" si="269"/>
        <v>458.43514925015569</v>
      </c>
      <c r="BC147" s="459">
        <f t="shared" si="269"/>
        <v>458.43514925015569</v>
      </c>
      <c r="BD147" s="228"/>
      <c r="BE147" s="379"/>
      <c r="BF147" s="539"/>
      <c r="BG147" s="379"/>
      <c r="BH147" s="379"/>
      <c r="BI147" s="460"/>
      <c r="BJ147" s="464">
        <f t="shared" si="356"/>
        <v>515000</v>
      </c>
      <c r="BK147" s="465">
        <f t="shared" si="270"/>
        <v>180970</v>
      </c>
      <c r="BL147" s="637">
        <f t="shared" si="271"/>
        <v>334030</v>
      </c>
      <c r="BM147" s="219"/>
      <c r="BN147" s="219"/>
      <c r="BO147" s="464">
        <f t="shared" si="334"/>
        <v>515000</v>
      </c>
      <c r="BP147" s="465">
        <f t="shared" si="272"/>
        <v>203100</v>
      </c>
      <c r="BQ147" s="637">
        <f t="shared" si="335"/>
        <v>311900</v>
      </c>
      <c r="BR147" s="707">
        <f t="shared" si="273"/>
        <v>-22130</v>
      </c>
      <c r="BS147" s="298"/>
      <c r="BT147" s="379"/>
      <c r="BU147" s="298"/>
      <c r="BV147" s="464">
        <f t="shared" si="357"/>
        <v>515000</v>
      </c>
      <c r="BW147" s="464">
        <f t="shared" si="358"/>
        <v>17622.42885</v>
      </c>
      <c r="BX147" s="637">
        <f t="shared" si="274"/>
        <v>351652.42885000003</v>
      </c>
      <c r="BY147" s="707">
        <f t="shared" si="275"/>
        <v>17622.428850000026</v>
      </c>
      <c r="BZ147" s="298"/>
      <c r="CA147" s="379"/>
      <c r="CB147" s="219"/>
      <c r="CC147" s="464">
        <f t="shared" si="260"/>
        <v>26302.132611940302</v>
      </c>
      <c r="CD147" s="464">
        <f t="shared" si="276"/>
        <v>541302.13261194027</v>
      </c>
      <c r="CE147" s="465">
        <f t="shared" si="277"/>
        <v>200307.8317186567</v>
      </c>
      <c r="CF147" s="637">
        <f t="shared" si="359"/>
        <v>340994.30089328357</v>
      </c>
      <c r="CG147" s="707">
        <f t="shared" si="278"/>
        <v>6964.3008932835655</v>
      </c>
      <c r="CH147" s="298"/>
      <c r="CI147" s="465">
        <f t="shared" si="279"/>
        <v>190050</v>
      </c>
      <c r="CJ147" s="464">
        <f t="shared" si="360"/>
        <v>324950</v>
      </c>
      <c r="CK147" s="637">
        <f t="shared" si="361"/>
        <v>17622.42885</v>
      </c>
      <c r="CL147" s="637">
        <f t="shared" si="336"/>
        <v>342572.42885000003</v>
      </c>
      <c r="CM147" s="707">
        <f t="shared" si="280"/>
        <v>8542.4288500000257</v>
      </c>
      <c r="CN147" s="298"/>
      <c r="CO147" s="379"/>
      <c r="CP147" s="539"/>
      <c r="CQ147" s="379"/>
      <c r="CR147" s="26"/>
      <c r="CS147" s="519">
        <f t="shared" si="337"/>
        <v>515000</v>
      </c>
      <c r="CT147" s="520">
        <f t="shared" si="372"/>
        <v>196650</v>
      </c>
      <c r="CU147" s="521">
        <f t="shared" si="281"/>
        <v>318350</v>
      </c>
      <c r="CV147" s="523">
        <f t="shared" si="282"/>
        <v>-15680</v>
      </c>
      <c r="CW147" s="26"/>
      <c r="CX147" s="519">
        <f t="shared" si="338"/>
        <v>515000</v>
      </c>
      <c r="CY147" s="520">
        <f t="shared" si="369"/>
        <v>180250</v>
      </c>
      <c r="CZ147" s="521">
        <f t="shared" si="283"/>
        <v>334750</v>
      </c>
      <c r="DA147" s="522">
        <f t="shared" si="284"/>
        <v>720</v>
      </c>
      <c r="DB147" s="521">
        <f t="shared" si="339"/>
        <v>16500</v>
      </c>
      <c r="DC147" s="521">
        <f t="shared" si="285"/>
        <v>351250</v>
      </c>
      <c r="DD147" s="522">
        <f t="shared" si="362"/>
        <v>17220</v>
      </c>
      <c r="DE147" s="533">
        <f t="shared" si="340"/>
        <v>330.02731062239468</v>
      </c>
      <c r="DF147" s="26"/>
      <c r="DG147" s="379"/>
      <c r="DH147" s="480"/>
      <c r="DI147" s="519">
        <f t="shared" si="341"/>
        <v>515000</v>
      </c>
      <c r="DJ147" s="520">
        <f t="shared" si="370"/>
        <v>203100</v>
      </c>
      <c r="DK147" s="529">
        <f t="shared" si="286"/>
        <v>311900</v>
      </c>
      <c r="DL147" s="743">
        <f t="shared" si="287"/>
        <v>-22130</v>
      </c>
      <c r="DM147" s="744">
        <f t="shared" si="288"/>
        <v>-424.12917445258972</v>
      </c>
      <c r="DN147" s="480"/>
      <c r="DO147" s="379"/>
      <c r="DP147" s="484"/>
      <c r="DQ147" s="519">
        <f t="shared" si="342"/>
        <v>515000</v>
      </c>
      <c r="DR147" s="708">
        <f t="shared" si="289"/>
        <v>204200</v>
      </c>
      <c r="DS147" s="529">
        <f t="shared" si="290"/>
        <v>310800</v>
      </c>
      <c r="DT147" s="743">
        <f t="shared" si="291"/>
        <v>-23230</v>
      </c>
      <c r="DU147" s="744">
        <f t="shared" si="292"/>
        <v>-445.21105840640121</v>
      </c>
      <c r="DV147" s="484"/>
      <c r="DW147" s="379"/>
      <c r="DX147" s="486"/>
      <c r="DY147" s="464">
        <f t="shared" si="363"/>
        <v>515000</v>
      </c>
      <c r="DZ147" s="708">
        <f t="shared" si="293"/>
        <v>179927.5</v>
      </c>
      <c r="EA147" s="529">
        <f t="shared" si="364"/>
        <v>335072.5</v>
      </c>
      <c r="EB147" s="530">
        <f t="shared" si="365"/>
        <v>1042.5</v>
      </c>
      <c r="EC147" s="533">
        <f t="shared" si="366"/>
        <v>39.959752766997269</v>
      </c>
      <c r="ED147" s="464">
        <f t="shared" si="371"/>
        <v>0</v>
      </c>
      <c r="EE147" s="524">
        <f t="shared" si="294"/>
        <v>1042.5</v>
      </c>
      <c r="EF147" s="531">
        <f t="shared" si="367"/>
        <v>39.959752766997269</v>
      </c>
      <c r="EG147" s="531">
        <f t="shared" si="368"/>
        <v>19.979876383498635</v>
      </c>
      <c r="EH147" s="486"/>
      <c r="EI147" s="379"/>
      <c r="EJ147" s="686"/>
      <c r="EK147" s="519">
        <f t="shared" si="344"/>
        <v>515000</v>
      </c>
      <c r="EL147" s="708">
        <f t="shared" si="295"/>
        <v>136850</v>
      </c>
      <c r="EM147" s="529">
        <f t="shared" si="296"/>
        <v>378150</v>
      </c>
      <c r="EN147" s="530">
        <f t="shared" si="297"/>
        <v>44120</v>
      </c>
      <c r="EO147" s="531">
        <f t="shared" si="298"/>
        <v>845.57520003833065</v>
      </c>
      <c r="EP147" s="641">
        <f t="shared" si="299"/>
        <v>0</v>
      </c>
      <c r="EQ147" s="530">
        <f t="shared" si="300"/>
        <v>44120</v>
      </c>
      <c r="ER147" s="532">
        <f t="shared" si="301"/>
        <v>845.57520003833065</v>
      </c>
      <c r="ES147" s="686"/>
      <c r="ET147" s="379"/>
      <c r="EU147" s="686"/>
      <c r="EV147" s="519">
        <f t="shared" si="345"/>
        <v>515000</v>
      </c>
      <c r="EW147" s="708">
        <f t="shared" si="302"/>
        <v>180450</v>
      </c>
      <c r="EX147" s="529">
        <f t="shared" si="303"/>
        <v>334550</v>
      </c>
      <c r="EY147" s="530">
        <f t="shared" si="304"/>
        <v>520</v>
      </c>
      <c r="EZ147" s="531">
        <f t="shared" si="305"/>
        <v>9.9659815054381671</v>
      </c>
      <c r="FA147" s="641">
        <f t="shared" si="306"/>
        <v>0</v>
      </c>
      <c r="FB147" s="530">
        <f t="shared" si="307"/>
        <v>520</v>
      </c>
      <c r="FC147" s="532">
        <f t="shared" si="308"/>
        <v>9.9659815054381671</v>
      </c>
      <c r="FD147" s="686"/>
      <c r="FE147" s="379"/>
      <c r="FF147" s="686"/>
      <c r="FG147" s="519">
        <f t="shared" si="346"/>
        <v>515000</v>
      </c>
      <c r="FH147" s="708">
        <f t="shared" si="309"/>
        <v>177150</v>
      </c>
      <c r="FI147" s="529">
        <f t="shared" si="310"/>
        <v>337850</v>
      </c>
      <c r="FJ147" s="530">
        <f t="shared" si="311"/>
        <v>3820</v>
      </c>
      <c r="FK147" s="531">
        <f t="shared" si="312"/>
        <v>73.21163336687269</v>
      </c>
      <c r="FL147" s="641">
        <f t="shared" si="313"/>
        <v>0</v>
      </c>
      <c r="FM147" s="530">
        <f t="shared" si="314"/>
        <v>3820</v>
      </c>
      <c r="FN147" s="532">
        <f t="shared" si="315"/>
        <v>73.21163336687269</v>
      </c>
      <c r="FO147" s="686"/>
      <c r="FP147" s="379"/>
      <c r="FQ147" s="686"/>
      <c r="FR147" s="519">
        <f t="shared" si="347"/>
        <v>515000</v>
      </c>
      <c r="FS147" s="708">
        <f t="shared" si="316"/>
        <v>157050</v>
      </c>
      <c r="FT147" s="529">
        <f t="shared" si="317"/>
        <v>357950</v>
      </c>
      <c r="FU147" s="530">
        <f t="shared" si="318"/>
        <v>23920</v>
      </c>
      <c r="FV147" s="531">
        <f t="shared" si="319"/>
        <v>458.43514925015569</v>
      </c>
      <c r="FW147" s="641">
        <f t="shared" si="320"/>
        <v>0</v>
      </c>
      <c r="FX147" s="530">
        <f t="shared" si="321"/>
        <v>23920</v>
      </c>
      <c r="FY147" s="532">
        <f t="shared" si="322"/>
        <v>458.43514925015569</v>
      </c>
      <c r="FZ147" s="686"/>
      <c r="GA147" s="379"/>
      <c r="GB147" s="379"/>
      <c r="GC147" s="379"/>
      <c r="GD147" s="379"/>
      <c r="GE147" s="379"/>
      <c r="GF147" s="379"/>
      <c r="GG147" s="379"/>
    </row>
    <row r="148" spans="1:189" s="1" customFormat="1" x14ac:dyDescent="0.25">
      <c r="A148" s="379"/>
      <c r="B148" s="379"/>
      <c r="C148" s="379"/>
      <c r="D148" s="379"/>
      <c r="E148" s="379"/>
      <c r="F148" s="379"/>
      <c r="G148" s="379"/>
      <c r="H148" s="379"/>
      <c r="I148" s="539"/>
      <c r="J148" s="379"/>
      <c r="K148" s="379"/>
      <c r="L148" s="379"/>
      <c r="M148" s="379"/>
      <c r="N148" s="379"/>
      <c r="O148" s="379"/>
      <c r="P148" s="379"/>
      <c r="Q148" s="379"/>
      <c r="R148" s="539"/>
      <c r="S148" s="379"/>
      <c r="T148" s="228"/>
      <c r="U148" s="450">
        <f t="shared" si="348"/>
        <v>520000</v>
      </c>
      <c r="V148" s="712">
        <f t="shared" si="349"/>
        <v>6964.3008932835655</v>
      </c>
      <c r="W148" s="752">
        <f t="shared" si="350"/>
        <v>-15980</v>
      </c>
      <c r="X148" s="697">
        <f t="shared" si="351"/>
        <v>17420</v>
      </c>
      <c r="Y148" s="745">
        <f t="shared" si="352"/>
        <v>-22580</v>
      </c>
      <c r="Z148" s="642">
        <f t="shared" si="353"/>
        <v>-23530</v>
      </c>
      <c r="AA148" s="439">
        <f t="shared" si="354"/>
        <v>1042.5</v>
      </c>
      <c r="AB148" s="713">
        <f t="shared" si="355"/>
        <v>1042.5</v>
      </c>
      <c r="AC148" s="630">
        <f t="shared" si="261"/>
        <v>24220</v>
      </c>
      <c r="AD148" s="459">
        <f t="shared" si="262"/>
        <v>24220</v>
      </c>
      <c r="AE148" s="228"/>
      <c r="AF148" s="379"/>
      <c r="AG148" s="228"/>
      <c r="AH148" s="715">
        <f t="shared" si="263"/>
        <v>2.066067667403455</v>
      </c>
      <c r="AI148" s="749">
        <f t="shared" si="323"/>
        <v>-4.7407143704758514</v>
      </c>
      <c r="AJ148" s="716">
        <f t="shared" si="264"/>
        <v>5.1679126616826867</v>
      </c>
      <c r="AK148" s="746">
        <f t="shared" si="324"/>
        <v>-6.6987065385071789</v>
      </c>
      <c r="AL148" s="643">
        <f t="shared" si="325"/>
        <v>-6.9805387445116889</v>
      </c>
      <c r="AM148" s="457">
        <f t="shared" si="326"/>
        <v>0.3092737629049484</v>
      </c>
      <c r="AN148" s="717">
        <f t="shared" si="265"/>
        <v>0.3092737629049484</v>
      </c>
      <c r="AO148" s="633">
        <f t="shared" si="266"/>
        <v>7.1852379257149641</v>
      </c>
      <c r="AP148" s="634">
        <f t="shared" si="267"/>
        <v>7.1852379257149641</v>
      </c>
      <c r="AQ148" s="228"/>
      <c r="AR148" s="379"/>
      <c r="AS148" s="228"/>
      <c r="AT148" s="450">
        <f t="shared" si="327"/>
        <v>520000</v>
      </c>
      <c r="AU148" s="718">
        <f t="shared" si="268"/>
        <v>133.47325750148178</v>
      </c>
      <c r="AV148" s="750">
        <f t="shared" si="328"/>
        <v>-306.26227780173446</v>
      </c>
      <c r="AW148" s="720">
        <f t="shared" si="329"/>
        <v>333.8603804321786</v>
      </c>
      <c r="AX148" s="747">
        <f t="shared" si="330"/>
        <v>-432.75358152460353</v>
      </c>
      <c r="AY148" s="643">
        <f t="shared" si="331"/>
        <v>-450.96066312107706</v>
      </c>
      <c r="AZ148" s="457">
        <f t="shared" si="332"/>
        <v>19.979876383498635</v>
      </c>
      <c r="BA148" s="717">
        <f t="shared" si="333"/>
        <v>19.979876383498635</v>
      </c>
      <c r="BB148" s="458">
        <f t="shared" si="269"/>
        <v>464.1847539648316</v>
      </c>
      <c r="BC148" s="459">
        <f t="shared" si="269"/>
        <v>464.1847539648316</v>
      </c>
      <c r="BD148" s="228"/>
      <c r="BE148" s="379"/>
      <c r="BF148" s="539"/>
      <c r="BG148" s="379"/>
      <c r="BH148" s="379"/>
      <c r="BI148" s="460"/>
      <c r="BJ148" s="464">
        <f t="shared" si="356"/>
        <v>520000</v>
      </c>
      <c r="BK148" s="465">
        <f t="shared" si="270"/>
        <v>182920</v>
      </c>
      <c r="BL148" s="637">
        <f t="shared" si="271"/>
        <v>337080</v>
      </c>
      <c r="BM148" s="219"/>
      <c r="BN148" s="219"/>
      <c r="BO148" s="464">
        <f t="shared" si="334"/>
        <v>520000</v>
      </c>
      <c r="BP148" s="465">
        <f t="shared" si="272"/>
        <v>205500</v>
      </c>
      <c r="BQ148" s="637">
        <f t="shared" si="335"/>
        <v>314500</v>
      </c>
      <c r="BR148" s="707">
        <f t="shared" si="273"/>
        <v>-22580</v>
      </c>
      <c r="BS148" s="298"/>
      <c r="BT148" s="379"/>
      <c r="BU148" s="298"/>
      <c r="BV148" s="464">
        <f t="shared" si="357"/>
        <v>520000</v>
      </c>
      <c r="BW148" s="464">
        <f t="shared" si="358"/>
        <v>17622.42885</v>
      </c>
      <c r="BX148" s="637">
        <f t="shared" si="274"/>
        <v>354702.42885000003</v>
      </c>
      <c r="BY148" s="707">
        <f t="shared" si="275"/>
        <v>17622.428850000026</v>
      </c>
      <c r="BZ148" s="298"/>
      <c r="CA148" s="379"/>
      <c r="CB148" s="219"/>
      <c r="CC148" s="464">
        <f t="shared" si="260"/>
        <v>26302.132611940302</v>
      </c>
      <c r="CD148" s="464">
        <f t="shared" si="276"/>
        <v>546302.13261194027</v>
      </c>
      <c r="CE148" s="465">
        <f t="shared" si="277"/>
        <v>202257.8317186567</v>
      </c>
      <c r="CF148" s="637">
        <f t="shared" si="359"/>
        <v>344044.30089328357</v>
      </c>
      <c r="CG148" s="707">
        <f t="shared" si="278"/>
        <v>6964.3008932835655</v>
      </c>
      <c r="CH148" s="298"/>
      <c r="CI148" s="465">
        <f t="shared" si="279"/>
        <v>192000</v>
      </c>
      <c r="CJ148" s="464">
        <f t="shared" si="360"/>
        <v>328000</v>
      </c>
      <c r="CK148" s="637">
        <f t="shared" si="361"/>
        <v>17622.42885</v>
      </c>
      <c r="CL148" s="637">
        <f t="shared" si="336"/>
        <v>345622.42885000003</v>
      </c>
      <c r="CM148" s="707">
        <f t="shared" si="280"/>
        <v>8542.4288500000257</v>
      </c>
      <c r="CN148" s="298"/>
      <c r="CO148" s="379"/>
      <c r="CP148" s="539"/>
      <c r="CQ148" s="379"/>
      <c r="CR148" s="26"/>
      <c r="CS148" s="519">
        <f t="shared" si="337"/>
        <v>520000</v>
      </c>
      <c r="CT148" s="520">
        <f t="shared" si="372"/>
        <v>198900</v>
      </c>
      <c r="CU148" s="521">
        <f t="shared" si="281"/>
        <v>321100</v>
      </c>
      <c r="CV148" s="523">
        <f t="shared" si="282"/>
        <v>-15980</v>
      </c>
      <c r="CW148" s="26"/>
      <c r="CX148" s="519">
        <f t="shared" si="338"/>
        <v>520000</v>
      </c>
      <c r="CY148" s="520">
        <f t="shared" si="369"/>
        <v>182000</v>
      </c>
      <c r="CZ148" s="521">
        <f t="shared" si="283"/>
        <v>338000</v>
      </c>
      <c r="DA148" s="522">
        <f t="shared" si="284"/>
        <v>920</v>
      </c>
      <c r="DB148" s="521">
        <f t="shared" si="339"/>
        <v>16500</v>
      </c>
      <c r="DC148" s="521">
        <f t="shared" si="285"/>
        <v>354500</v>
      </c>
      <c r="DD148" s="522">
        <f t="shared" si="362"/>
        <v>17420</v>
      </c>
      <c r="DE148" s="533">
        <f t="shared" si="340"/>
        <v>333.8603804321786</v>
      </c>
      <c r="DF148" s="26"/>
      <c r="DG148" s="379"/>
      <c r="DH148" s="480"/>
      <c r="DI148" s="519">
        <f t="shared" si="341"/>
        <v>520000</v>
      </c>
      <c r="DJ148" s="520">
        <f t="shared" si="370"/>
        <v>205500</v>
      </c>
      <c r="DK148" s="529">
        <f t="shared" si="286"/>
        <v>314500</v>
      </c>
      <c r="DL148" s="743">
        <f t="shared" si="287"/>
        <v>-22580</v>
      </c>
      <c r="DM148" s="744">
        <f t="shared" si="288"/>
        <v>-432.75358152460353</v>
      </c>
      <c r="DN148" s="480"/>
      <c r="DO148" s="379"/>
      <c r="DP148" s="484"/>
      <c r="DQ148" s="519">
        <f t="shared" si="342"/>
        <v>520000</v>
      </c>
      <c r="DR148" s="708">
        <f t="shared" si="289"/>
        <v>206450</v>
      </c>
      <c r="DS148" s="529">
        <f t="shared" si="290"/>
        <v>313550</v>
      </c>
      <c r="DT148" s="743">
        <f t="shared" si="291"/>
        <v>-23530</v>
      </c>
      <c r="DU148" s="744">
        <f t="shared" si="292"/>
        <v>-450.96066312107706</v>
      </c>
      <c r="DV148" s="484"/>
      <c r="DW148" s="379"/>
      <c r="DX148" s="486"/>
      <c r="DY148" s="464">
        <f t="shared" si="363"/>
        <v>520000</v>
      </c>
      <c r="DZ148" s="708">
        <f t="shared" si="293"/>
        <v>181877.5</v>
      </c>
      <c r="EA148" s="529">
        <f t="shared" si="364"/>
        <v>338122.5</v>
      </c>
      <c r="EB148" s="530">
        <f t="shared" si="365"/>
        <v>1042.5</v>
      </c>
      <c r="EC148" s="533">
        <f t="shared" si="366"/>
        <v>39.959752766997269</v>
      </c>
      <c r="ED148" s="464">
        <f t="shared" si="371"/>
        <v>0</v>
      </c>
      <c r="EE148" s="524">
        <f t="shared" si="294"/>
        <v>1042.5</v>
      </c>
      <c r="EF148" s="531">
        <f t="shared" si="367"/>
        <v>39.959752766997269</v>
      </c>
      <c r="EG148" s="531">
        <f t="shared" si="368"/>
        <v>19.979876383498635</v>
      </c>
      <c r="EH148" s="486"/>
      <c r="EI148" s="379"/>
      <c r="EJ148" s="686"/>
      <c r="EK148" s="519">
        <f t="shared" si="344"/>
        <v>520000</v>
      </c>
      <c r="EL148" s="708">
        <f t="shared" si="295"/>
        <v>138250</v>
      </c>
      <c r="EM148" s="529">
        <f t="shared" si="296"/>
        <v>381750</v>
      </c>
      <c r="EN148" s="530">
        <f t="shared" si="297"/>
        <v>44670</v>
      </c>
      <c r="EO148" s="531">
        <f t="shared" si="298"/>
        <v>856.11614201523639</v>
      </c>
      <c r="EP148" s="641">
        <f t="shared" si="299"/>
        <v>0</v>
      </c>
      <c r="EQ148" s="530">
        <f t="shared" si="300"/>
        <v>44670</v>
      </c>
      <c r="ER148" s="532">
        <f t="shared" si="301"/>
        <v>856.11614201523639</v>
      </c>
      <c r="ES148" s="686"/>
      <c r="ET148" s="379"/>
      <c r="EU148" s="686"/>
      <c r="EV148" s="519">
        <f t="shared" si="345"/>
        <v>520000</v>
      </c>
      <c r="EW148" s="708">
        <f t="shared" si="302"/>
        <v>182400</v>
      </c>
      <c r="EX148" s="529">
        <f t="shared" si="303"/>
        <v>337600</v>
      </c>
      <c r="EY148" s="530">
        <f t="shared" si="304"/>
        <v>520</v>
      </c>
      <c r="EZ148" s="531">
        <f t="shared" si="305"/>
        <v>9.9659815054381671</v>
      </c>
      <c r="FA148" s="641">
        <f t="shared" si="306"/>
        <v>0</v>
      </c>
      <c r="FB148" s="530">
        <f t="shared" si="307"/>
        <v>520</v>
      </c>
      <c r="FC148" s="532">
        <f t="shared" si="308"/>
        <v>9.9659815054381671</v>
      </c>
      <c r="FD148" s="686"/>
      <c r="FE148" s="379"/>
      <c r="FF148" s="686"/>
      <c r="FG148" s="519">
        <f t="shared" si="346"/>
        <v>520000</v>
      </c>
      <c r="FH148" s="708">
        <f t="shared" si="309"/>
        <v>179100</v>
      </c>
      <c r="FI148" s="529">
        <f t="shared" si="310"/>
        <v>340900</v>
      </c>
      <c r="FJ148" s="530">
        <f t="shared" si="311"/>
        <v>3820</v>
      </c>
      <c r="FK148" s="531">
        <f t="shared" si="312"/>
        <v>73.21163336687269</v>
      </c>
      <c r="FL148" s="641">
        <f t="shared" si="313"/>
        <v>0</v>
      </c>
      <c r="FM148" s="530">
        <f t="shared" si="314"/>
        <v>3820</v>
      </c>
      <c r="FN148" s="532">
        <f t="shared" si="315"/>
        <v>73.21163336687269</v>
      </c>
      <c r="FO148" s="686"/>
      <c r="FP148" s="379"/>
      <c r="FQ148" s="686"/>
      <c r="FR148" s="519">
        <f t="shared" si="347"/>
        <v>520000</v>
      </c>
      <c r="FS148" s="708">
        <f t="shared" si="316"/>
        <v>158700</v>
      </c>
      <c r="FT148" s="529">
        <f t="shared" si="317"/>
        <v>361300</v>
      </c>
      <c r="FU148" s="530">
        <f t="shared" si="318"/>
        <v>24220</v>
      </c>
      <c r="FV148" s="531">
        <f t="shared" si="319"/>
        <v>464.1847539648316</v>
      </c>
      <c r="FW148" s="641">
        <f t="shared" si="320"/>
        <v>0</v>
      </c>
      <c r="FX148" s="530">
        <f t="shared" si="321"/>
        <v>24220</v>
      </c>
      <c r="FY148" s="532">
        <f t="shared" si="322"/>
        <v>464.1847539648316</v>
      </c>
      <c r="FZ148" s="686"/>
      <c r="GA148" s="379"/>
      <c r="GB148" s="379"/>
      <c r="GC148" s="379"/>
      <c r="GD148" s="379"/>
      <c r="GE148" s="379"/>
      <c r="GF148" s="379"/>
      <c r="GG148" s="379"/>
    </row>
    <row r="149" spans="1:189" s="1" customFormat="1" x14ac:dyDescent="0.25">
      <c r="A149" s="379"/>
      <c r="B149" s="379"/>
      <c r="C149" s="379"/>
      <c r="D149" s="379"/>
      <c r="E149" s="379"/>
      <c r="F149" s="379"/>
      <c r="G149" s="379"/>
      <c r="H149" s="379"/>
      <c r="I149" s="539"/>
      <c r="J149" s="379"/>
      <c r="K149" s="379"/>
      <c r="L149" s="379"/>
      <c r="M149" s="379"/>
      <c r="N149" s="379"/>
      <c r="O149" s="379"/>
      <c r="P149" s="379"/>
      <c r="Q149" s="379"/>
      <c r="R149" s="539"/>
      <c r="S149" s="379"/>
      <c r="T149" s="228"/>
      <c r="U149" s="450">
        <f t="shared" si="348"/>
        <v>525000</v>
      </c>
      <c r="V149" s="712">
        <f t="shared" si="349"/>
        <v>6964.3008932835655</v>
      </c>
      <c r="W149" s="752">
        <f t="shared" si="350"/>
        <v>-16280</v>
      </c>
      <c r="X149" s="697">
        <f t="shared" si="351"/>
        <v>17620</v>
      </c>
      <c r="Y149" s="745">
        <f t="shared" si="352"/>
        <v>-23030</v>
      </c>
      <c r="Z149" s="642">
        <f t="shared" si="353"/>
        <v>-23830</v>
      </c>
      <c r="AA149" s="439">
        <f t="shared" si="354"/>
        <v>1042.5</v>
      </c>
      <c r="AB149" s="713">
        <f t="shared" si="355"/>
        <v>1042.5</v>
      </c>
      <c r="AC149" s="630">
        <f t="shared" si="261"/>
        <v>24520</v>
      </c>
      <c r="AD149" s="459">
        <f t="shared" si="262"/>
        <v>24520</v>
      </c>
      <c r="AE149" s="228"/>
      <c r="AF149" s="379"/>
      <c r="AG149" s="228"/>
      <c r="AH149" s="715">
        <f t="shared" si="263"/>
        <v>2.0475409088535459</v>
      </c>
      <c r="AI149" s="749">
        <f t="shared" si="323"/>
        <v>-4.7864051980125248</v>
      </c>
      <c r="AJ149" s="716">
        <f t="shared" si="264"/>
        <v>5.1803722106253494</v>
      </c>
      <c r="AK149" s="746">
        <f t="shared" si="324"/>
        <v>-6.7709405227413049</v>
      </c>
      <c r="AL149" s="643">
        <f t="shared" si="325"/>
        <v>-7.0061447093758265</v>
      </c>
      <c r="AM149" s="457">
        <f t="shared" si="326"/>
        <v>0.30650045570811163</v>
      </c>
      <c r="AN149" s="717">
        <f t="shared" si="265"/>
        <v>0.30650045570811163</v>
      </c>
      <c r="AO149" s="633">
        <f t="shared" si="266"/>
        <v>7.2090083203481026</v>
      </c>
      <c r="AP149" s="634">
        <f t="shared" si="267"/>
        <v>7.2090083203481026</v>
      </c>
      <c r="AQ149" s="228"/>
      <c r="AR149" s="379"/>
      <c r="AS149" s="228"/>
      <c r="AT149" s="450">
        <f t="shared" si="327"/>
        <v>525000</v>
      </c>
      <c r="AU149" s="718">
        <f t="shared" si="268"/>
        <v>133.47325750148178</v>
      </c>
      <c r="AV149" s="750">
        <f t="shared" si="328"/>
        <v>-312.01188251641031</v>
      </c>
      <c r="AW149" s="720">
        <f t="shared" si="329"/>
        <v>337.69345024196252</v>
      </c>
      <c r="AX149" s="747">
        <f t="shared" si="330"/>
        <v>-441.37798859661729</v>
      </c>
      <c r="AY149" s="643">
        <f t="shared" si="331"/>
        <v>-456.71026783575297</v>
      </c>
      <c r="AZ149" s="457">
        <f t="shared" si="332"/>
        <v>19.979876383498635</v>
      </c>
      <c r="BA149" s="717">
        <f t="shared" si="333"/>
        <v>19.979876383498635</v>
      </c>
      <c r="BB149" s="458">
        <f t="shared" si="269"/>
        <v>469.93435867950745</v>
      </c>
      <c r="BC149" s="459">
        <f t="shared" si="269"/>
        <v>469.93435867950745</v>
      </c>
      <c r="BD149" s="228"/>
      <c r="BE149" s="379"/>
      <c r="BF149" s="539"/>
      <c r="BG149" s="379"/>
      <c r="BH149" s="379"/>
      <c r="BI149" s="460"/>
      <c r="BJ149" s="464">
        <f t="shared" si="356"/>
        <v>525000</v>
      </c>
      <c r="BK149" s="465">
        <f t="shared" si="270"/>
        <v>184870</v>
      </c>
      <c r="BL149" s="637">
        <f t="shared" si="271"/>
        <v>340130</v>
      </c>
      <c r="BM149" s="219"/>
      <c r="BN149" s="219"/>
      <c r="BO149" s="464">
        <f t="shared" si="334"/>
        <v>525000</v>
      </c>
      <c r="BP149" s="465">
        <f t="shared" si="272"/>
        <v>207900</v>
      </c>
      <c r="BQ149" s="637">
        <f t="shared" si="335"/>
        <v>317100</v>
      </c>
      <c r="BR149" s="707">
        <f t="shared" si="273"/>
        <v>-23030</v>
      </c>
      <c r="BS149" s="298"/>
      <c r="BT149" s="379"/>
      <c r="BU149" s="298"/>
      <c r="BV149" s="464">
        <f t="shared" si="357"/>
        <v>525000</v>
      </c>
      <c r="BW149" s="464">
        <f t="shared" si="358"/>
        <v>17622.42885</v>
      </c>
      <c r="BX149" s="637">
        <f t="shared" si="274"/>
        <v>357752.42885000003</v>
      </c>
      <c r="BY149" s="707">
        <f t="shared" si="275"/>
        <v>17622.428850000026</v>
      </c>
      <c r="BZ149" s="298"/>
      <c r="CA149" s="379"/>
      <c r="CB149" s="219"/>
      <c r="CC149" s="464">
        <f t="shared" si="260"/>
        <v>26302.132611940302</v>
      </c>
      <c r="CD149" s="464">
        <f t="shared" si="276"/>
        <v>551302.13261194027</v>
      </c>
      <c r="CE149" s="465">
        <f t="shared" si="277"/>
        <v>204207.8317186567</v>
      </c>
      <c r="CF149" s="637">
        <f t="shared" si="359"/>
        <v>347094.30089328357</v>
      </c>
      <c r="CG149" s="707">
        <f t="shared" si="278"/>
        <v>6964.3008932835655</v>
      </c>
      <c r="CH149" s="298"/>
      <c r="CI149" s="465">
        <f t="shared" si="279"/>
        <v>193950</v>
      </c>
      <c r="CJ149" s="464">
        <f t="shared" si="360"/>
        <v>331050</v>
      </c>
      <c r="CK149" s="637">
        <f t="shared" si="361"/>
        <v>17622.42885</v>
      </c>
      <c r="CL149" s="637">
        <f t="shared" si="336"/>
        <v>348672.42885000003</v>
      </c>
      <c r="CM149" s="707">
        <f t="shared" si="280"/>
        <v>8542.4288500000257</v>
      </c>
      <c r="CN149" s="298"/>
      <c r="CO149" s="379"/>
      <c r="CP149" s="539"/>
      <c r="CQ149" s="379"/>
      <c r="CR149" s="26"/>
      <c r="CS149" s="519">
        <f t="shared" si="337"/>
        <v>525000</v>
      </c>
      <c r="CT149" s="520">
        <f t="shared" si="372"/>
        <v>201150</v>
      </c>
      <c r="CU149" s="521">
        <f t="shared" si="281"/>
        <v>323850</v>
      </c>
      <c r="CV149" s="523">
        <f t="shared" si="282"/>
        <v>-16280</v>
      </c>
      <c r="CW149" s="26"/>
      <c r="CX149" s="519">
        <f t="shared" si="338"/>
        <v>525000</v>
      </c>
      <c r="CY149" s="520">
        <f t="shared" si="369"/>
        <v>183750</v>
      </c>
      <c r="CZ149" s="521">
        <f t="shared" si="283"/>
        <v>341250</v>
      </c>
      <c r="DA149" s="522">
        <f t="shared" si="284"/>
        <v>1120</v>
      </c>
      <c r="DB149" s="521">
        <f t="shared" si="339"/>
        <v>16500</v>
      </c>
      <c r="DC149" s="521">
        <f t="shared" si="285"/>
        <v>357750</v>
      </c>
      <c r="DD149" s="522">
        <f t="shared" si="362"/>
        <v>17620</v>
      </c>
      <c r="DE149" s="533">
        <f t="shared" si="340"/>
        <v>337.69345024196252</v>
      </c>
      <c r="DF149" s="26"/>
      <c r="DG149" s="379"/>
      <c r="DH149" s="480"/>
      <c r="DI149" s="519">
        <f t="shared" si="341"/>
        <v>525000</v>
      </c>
      <c r="DJ149" s="520">
        <f t="shared" si="370"/>
        <v>207900</v>
      </c>
      <c r="DK149" s="529">
        <f t="shared" si="286"/>
        <v>317100</v>
      </c>
      <c r="DL149" s="743">
        <f t="shared" si="287"/>
        <v>-23030</v>
      </c>
      <c r="DM149" s="744">
        <f t="shared" si="288"/>
        <v>-441.37798859661729</v>
      </c>
      <c r="DN149" s="480"/>
      <c r="DO149" s="379"/>
      <c r="DP149" s="484"/>
      <c r="DQ149" s="519">
        <f t="shared" si="342"/>
        <v>525000</v>
      </c>
      <c r="DR149" s="708">
        <f t="shared" si="289"/>
        <v>208700</v>
      </c>
      <c r="DS149" s="529">
        <f t="shared" si="290"/>
        <v>316300</v>
      </c>
      <c r="DT149" s="743">
        <f t="shared" si="291"/>
        <v>-23830</v>
      </c>
      <c r="DU149" s="744">
        <f t="shared" si="292"/>
        <v>-456.71026783575297</v>
      </c>
      <c r="DV149" s="484"/>
      <c r="DW149" s="379"/>
      <c r="DX149" s="486"/>
      <c r="DY149" s="464">
        <f t="shared" si="363"/>
        <v>525000</v>
      </c>
      <c r="DZ149" s="708">
        <f t="shared" si="293"/>
        <v>183827.5</v>
      </c>
      <c r="EA149" s="529">
        <f t="shared" si="364"/>
        <v>341172.5</v>
      </c>
      <c r="EB149" s="530">
        <f t="shared" si="365"/>
        <v>1042.5</v>
      </c>
      <c r="EC149" s="533">
        <f t="shared" si="366"/>
        <v>39.959752766997269</v>
      </c>
      <c r="ED149" s="464">
        <f t="shared" si="371"/>
        <v>0</v>
      </c>
      <c r="EE149" s="524">
        <f t="shared" si="294"/>
        <v>1042.5</v>
      </c>
      <c r="EF149" s="531">
        <f t="shared" si="367"/>
        <v>39.959752766997269</v>
      </c>
      <c r="EG149" s="531">
        <f t="shared" si="368"/>
        <v>19.979876383498635</v>
      </c>
      <c r="EH149" s="486"/>
      <c r="EI149" s="379"/>
      <c r="EJ149" s="686"/>
      <c r="EK149" s="519">
        <f t="shared" si="344"/>
        <v>525000</v>
      </c>
      <c r="EL149" s="708">
        <f t="shared" si="295"/>
        <v>139650</v>
      </c>
      <c r="EM149" s="529">
        <f t="shared" si="296"/>
        <v>385350</v>
      </c>
      <c r="EN149" s="530">
        <f t="shared" si="297"/>
        <v>45220</v>
      </c>
      <c r="EO149" s="531">
        <f t="shared" si="298"/>
        <v>866.65708399214213</v>
      </c>
      <c r="EP149" s="641">
        <f t="shared" si="299"/>
        <v>0</v>
      </c>
      <c r="EQ149" s="530">
        <f t="shared" si="300"/>
        <v>45220</v>
      </c>
      <c r="ER149" s="532">
        <f t="shared" si="301"/>
        <v>866.65708399214213</v>
      </c>
      <c r="ES149" s="686"/>
      <c r="ET149" s="379"/>
      <c r="EU149" s="686"/>
      <c r="EV149" s="519">
        <f t="shared" si="345"/>
        <v>525000</v>
      </c>
      <c r="EW149" s="708">
        <f t="shared" si="302"/>
        <v>184350</v>
      </c>
      <c r="EX149" s="529">
        <f t="shared" si="303"/>
        <v>340650</v>
      </c>
      <c r="EY149" s="530">
        <f t="shared" si="304"/>
        <v>520</v>
      </c>
      <c r="EZ149" s="531">
        <f t="shared" si="305"/>
        <v>9.9659815054381671</v>
      </c>
      <c r="FA149" s="641">
        <f t="shared" si="306"/>
        <v>0</v>
      </c>
      <c r="FB149" s="530">
        <f t="shared" si="307"/>
        <v>520</v>
      </c>
      <c r="FC149" s="532">
        <f t="shared" si="308"/>
        <v>9.9659815054381671</v>
      </c>
      <c r="FD149" s="686"/>
      <c r="FE149" s="379"/>
      <c r="FF149" s="686"/>
      <c r="FG149" s="519">
        <f t="shared" si="346"/>
        <v>525000</v>
      </c>
      <c r="FH149" s="708">
        <f t="shared" si="309"/>
        <v>181050</v>
      </c>
      <c r="FI149" s="529">
        <f t="shared" si="310"/>
        <v>343950</v>
      </c>
      <c r="FJ149" s="530">
        <f t="shared" si="311"/>
        <v>3820</v>
      </c>
      <c r="FK149" s="531">
        <f t="shared" si="312"/>
        <v>73.21163336687269</v>
      </c>
      <c r="FL149" s="641">
        <f t="shared" si="313"/>
        <v>0</v>
      </c>
      <c r="FM149" s="530">
        <f t="shared" si="314"/>
        <v>3820</v>
      </c>
      <c r="FN149" s="532">
        <f t="shared" si="315"/>
        <v>73.21163336687269</v>
      </c>
      <c r="FO149" s="686"/>
      <c r="FP149" s="379"/>
      <c r="FQ149" s="686"/>
      <c r="FR149" s="519">
        <f t="shared" si="347"/>
        <v>525000</v>
      </c>
      <c r="FS149" s="708">
        <f t="shared" si="316"/>
        <v>160350</v>
      </c>
      <c r="FT149" s="529">
        <f t="shared" si="317"/>
        <v>364650</v>
      </c>
      <c r="FU149" s="530">
        <f t="shared" si="318"/>
        <v>24520</v>
      </c>
      <c r="FV149" s="531">
        <f t="shared" si="319"/>
        <v>469.93435867950745</v>
      </c>
      <c r="FW149" s="641">
        <f t="shared" si="320"/>
        <v>0</v>
      </c>
      <c r="FX149" s="530">
        <f t="shared" si="321"/>
        <v>24520</v>
      </c>
      <c r="FY149" s="532">
        <f t="shared" si="322"/>
        <v>469.93435867950745</v>
      </c>
      <c r="FZ149" s="686"/>
      <c r="GA149" s="379"/>
      <c r="GB149" s="379"/>
      <c r="GC149" s="379"/>
      <c r="GD149" s="379"/>
      <c r="GE149" s="379"/>
      <c r="GF149" s="379"/>
      <c r="GG149" s="379"/>
    </row>
    <row r="150" spans="1:189" s="1" customFormat="1" x14ac:dyDescent="0.25">
      <c r="A150" s="379"/>
      <c r="B150" s="379"/>
      <c r="C150" s="379"/>
      <c r="D150" s="379"/>
      <c r="E150" s="379"/>
      <c r="F150" s="379"/>
      <c r="G150" s="379"/>
      <c r="H150" s="379"/>
      <c r="I150" s="539"/>
      <c r="J150" s="379"/>
      <c r="K150" s="379"/>
      <c r="L150" s="379"/>
      <c r="M150" s="379"/>
      <c r="N150" s="379"/>
      <c r="O150" s="379"/>
      <c r="P150" s="379"/>
      <c r="Q150" s="379"/>
      <c r="R150" s="539"/>
      <c r="S150" s="379"/>
      <c r="T150" s="228"/>
      <c r="U150" s="450">
        <f t="shared" si="348"/>
        <v>530000</v>
      </c>
      <c r="V150" s="712">
        <f t="shared" si="349"/>
        <v>6964.3008932835655</v>
      </c>
      <c r="W150" s="752">
        <f t="shared" si="350"/>
        <v>-16580</v>
      </c>
      <c r="X150" s="697">
        <f t="shared" si="351"/>
        <v>17820</v>
      </c>
      <c r="Y150" s="745">
        <f t="shared" si="352"/>
        <v>-23480</v>
      </c>
      <c r="Z150" s="642">
        <f t="shared" si="353"/>
        <v>-24130</v>
      </c>
      <c r="AA150" s="439">
        <f t="shared" si="354"/>
        <v>1042.5</v>
      </c>
      <c r="AB150" s="713">
        <f t="shared" si="355"/>
        <v>1042.5</v>
      </c>
      <c r="AC150" s="630">
        <f t="shared" si="261"/>
        <v>24820</v>
      </c>
      <c r="AD150" s="459">
        <f t="shared" si="262"/>
        <v>24820</v>
      </c>
      <c r="AE150" s="228"/>
      <c r="AF150" s="379"/>
      <c r="AG150" s="228"/>
      <c r="AH150" s="715">
        <f t="shared" si="263"/>
        <v>2.0293434621142157</v>
      </c>
      <c r="AI150" s="749">
        <f t="shared" si="323"/>
        <v>-4.8312838743516524</v>
      </c>
      <c r="AJ150" s="716">
        <f t="shared" si="264"/>
        <v>5.1926102919750567</v>
      </c>
      <c r="AK150" s="746">
        <f t="shared" si="324"/>
        <v>-6.8418905530625329</v>
      </c>
      <c r="AL150" s="643">
        <f t="shared" si="325"/>
        <v>-7.0312955300425433</v>
      </c>
      <c r="AM150" s="457">
        <f t="shared" si="326"/>
        <v>0.30377644384870911</v>
      </c>
      <c r="AN150" s="717">
        <f t="shared" si="265"/>
        <v>0.30377644384870911</v>
      </c>
      <c r="AO150" s="633">
        <f t="shared" si="266"/>
        <v>7.2323561979136315</v>
      </c>
      <c r="AP150" s="634">
        <f t="shared" si="267"/>
        <v>7.2323561979136315</v>
      </c>
      <c r="AQ150" s="228"/>
      <c r="AR150" s="379"/>
      <c r="AS150" s="228"/>
      <c r="AT150" s="450">
        <f t="shared" si="327"/>
        <v>530000</v>
      </c>
      <c r="AU150" s="718">
        <f t="shared" si="268"/>
        <v>133.47325750148178</v>
      </c>
      <c r="AV150" s="750">
        <f t="shared" si="328"/>
        <v>-317.76148723108616</v>
      </c>
      <c r="AW150" s="720">
        <f t="shared" si="329"/>
        <v>341.52652005174645</v>
      </c>
      <c r="AX150" s="747">
        <f t="shared" si="330"/>
        <v>-450.0023956686311</v>
      </c>
      <c r="AY150" s="643">
        <f t="shared" si="331"/>
        <v>-462.45987255042883</v>
      </c>
      <c r="AZ150" s="457">
        <f t="shared" si="332"/>
        <v>19.979876383498635</v>
      </c>
      <c r="BA150" s="717">
        <f t="shared" si="333"/>
        <v>19.979876383498635</v>
      </c>
      <c r="BB150" s="458">
        <f t="shared" si="269"/>
        <v>475.68396339418331</v>
      </c>
      <c r="BC150" s="459">
        <f t="shared" si="269"/>
        <v>475.68396339418331</v>
      </c>
      <c r="BD150" s="228"/>
      <c r="BE150" s="379"/>
      <c r="BF150" s="539"/>
      <c r="BG150" s="379"/>
      <c r="BH150" s="379"/>
      <c r="BI150" s="460"/>
      <c r="BJ150" s="464">
        <f t="shared" si="356"/>
        <v>530000</v>
      </c>
      <c r="BK150" s="465">
        <f t="shared" si="270"/>
        <v>186820</v>
      </c>
      <c r="BL150" s="637">
        <f t="shared" si="271"/>
        <v>343180</v>
      </c>
      <c r="BM150" s="219"/>
      <c r="BN150" s="219"/>
      <c r="BO150" s="464">
        <f t="shared" si="334"/>
        <v>530000</v>
      </c>
      <c r="BP150" s="465">
        <f t="shared" si="272"/>
        <v>210300</v>
      </c>
      <c r="BQ150" s="637">
        <f t="shared" si="335"/>
        <v>319700</v>
      </c>
      <c r="BR150" s="707">
        <f t="shared" si="273"/>
        <v>-23480</v>
      </c>
      <c r="BS150" s="298"/>
      <c r="BT150" s="379"/>
      <c r="BU150" s="298"/>
      <c r="BV150" s="464">
        <f t="shared" si="357"/>
        <v>530000</v>
      </c>
      <c r="BW150" s="464">
        <f t="shared" si="358"/>
        <v>17622.42885</v>
      </c>
      <c r="BX150" s="637">
        <f t="shared" si="274"/>
        <v>360802.42885000003</v>
      </c>
      <c r="BY150" s="707">
        <f t="shared" si="275"/>
        <v>17622.428850000026</v>
      </c>
      <c r="BZ150" s="298"/>
      <c r="CA150" s="379"/>
      <c r="CB150" s="219"/>
      <c r="CC150" s="464">
        <f t="shared" si="260"/>
        <v>26302.132611940302</v>
      </c>
      <c r="CD150" s="464">
        <f t="shared" si="276"/>
        <v>556302.13261194027</v>
      </c>
      <c r="CE150" s="465">
        <f t="shared" si="277"/>
        <v>206157.8317186567</v>
      </c>
      <c r="CF150" s="637">
        <f t="shared" si="359"/>
        <v>350144.30089328357</v>
      </c>
      <c r="CG150" s="707">
        <f t="shared" si="278"/>
        <v>6964.3008932835655</v>
      </c>
      <c r="CH150" s="298"/>
      <c r="CI150" s="465">
        <f t="shared" si="279"/>
        <v>195900</v>
      </c>
      <c r="CJ150" s="464">
        <f t="shared" si="360"/>
        <v>334100</v>
      </c>
      <c r="CK150" s="637">
        <f t="shared" si="361"/>
        <v>17622.42885</v>
      </c>
      <c r="CL150" s="637">
        <f t="shared" si="336"/>
        <v>351722.42885000003</v>
      </c>
      <c r="CM150" s="707">
        <f t="shared" si="280"/>
        <v>8542.4288500000257</v>
      </c>
      <c r="CN150" s="298"/>
      <c r="CO150" s="379"/>
      <c r="CP150" s="539"/>
      <c r="CQ150" s="379"/>
      <c r="CR150" s="26"/>
      <c r="CS150" s="519">
        <f t="shared" si="337"/>
        <v>530000</v>
      </c>
      <c r="CT150" s="520">
        <f t="shared" si="372"/>
        <v>203400</v>
      </c>
      <c r="CU150" s="521">
        <f t="shared" si="281"/>
        <v>326600</v>
      </c>
      <c r="CV150" s="523">
        <f t="shared" si="282"/>
        <v>-16580</v>
      </c>
      <c r="CW150" s="26"/>
      <c r="CX150" s="519">
        <f t="shared" si="338"/>
        <v>530000</v>
      </c>
      <c r="CY150" s="520">
        <f t="shared" si="369"/>
        <v>185500</v>
      </c>
      <c r="CZ150" s="521">
        <f t="shared" si="283"/>
        <v>344500</v>
      </c>
      <c r="DA150" s="522">
        <f t="shared" si="284"/>
        <v>1320</v>
      </c>
      <c r="DB150" s="521">
        <f t="shared" si="339"/>
        <v>16500</v>
      </c>
      <c r="DC150" s="521">
        <f t="shared" si="285"/>
        <v>361000</v>
      </c>
      <c r="DD150" s="522">
        <f t="shared" si="362"/>
        <v>17820</v>
      </c>
      <c r="DE150" s="533">
        <f t="shared" si="340"/>
        <v>341.52652005174645</v>
      </c>
      <c r="DF150" s="26"/>
      <c r="DG150" s="379"/>
      <c r="DH150" s="480"/>
      <c r="DI150" s="519">
        <f t="shared" si="341"/>
        <v>530000</v>
      </c>
      <c r="DJ150" s="520">
        <f t="shared" si="370"/>
        <v>210300</v>
      </c>
      <c r="DK150" s="529">
        <f t="shared" si="286"/>
        <v>319700</v>
      </c>
      <c r="DL150" s="743">
        <f t="shared" si="287"/>
        <v>-23480</v>
      </c>
      <c r="DM150" s="744">
        <f t="shared" si="288"/>
        <v>-450.0023956686311</v>
      </c>
      <c r="DN150" s="480"/>
      <c r="DO150" s="379"/>
      <c r="DP150" s="484"/>
      <c r="DQ150" s="519">
        <f t="shared" si="342"/>
        <v>530000</v>
      </c>
      <c r="DR150" s="708">
        <f t="shared" si="289"/>
        <v>210950</v>
      </c>
      <c r="DS150" s="529">
        <f t="shared" si="290"/>
        <v>319050</v>
      </c>
      <c r="DT150" s="743">
        <f t="shared" si="291"/>
        <v>-24130</v>
      </c>
      <c r="DU150" s="744">
        <f t="shared" si="292"/>
        <v>-462.45987255042883</v>
      </c>
      <c r="DV150" s="484"/>
      <c r="DW150" s="379"/>
      <c r="DX150" s="486"/>
      <c r="DY150" s="464">
        <f t="shared" si="363"/>
        <v>530000</v>
      </c>
      <c r="DZ150" s="708">
        <f t="shared" si="293"/>
        <v>185777.5</v>
      </c>
      <c r="EA150" s="529">
        <f t="shared" si="364"/>
        <v>344222.5</v>
      </c>
      <c r="EB150" s="530">
        <f t="shared" si="365"/>
        <v>1042.5</v>
      </c>
      <c r="EC150" s="533">
        <f t="shared" si="366"/>
        <v>39.959752766997269</v>
      </c>
      <c r="ED150" s="464">
        <f t="shared" si="371"/>
        <v>0</v>
      </c>
      <c r="EE150" s="524">
        <f t="shared" si="294"/>
        <v>1042.5</v>
      </c>
      <c r="EF150" s="531">
        <f t="shared" si="367"/>
        <v>39.959752766997269</v>
      </c>
      <c r="EG150" s="531">
        <f t="shared" si="368"/>
        <v>19.979876383498635</v>
      </c>
      <c r="EH150" s="486"/>
      <c r="EI150" s="379"/>
      <c r="EJ150" s="686"/>
      <c r="EK150" s="519">
        <f t="shared" si="344"/>
        <v>530000</v>
      </c>
      <c r="EL150" s="708">
        <f t="shared" si="295"/>
        <v>141050</v>
      </c>
      <c r="EM150" s="529">
        <f t="shared" si="296"/>
        <v>388950</v>
      </c>
      <c r="EN150" s="530">
        <f t="shared" si="297"/>
        <v>45770</v>
      </c>
      <c r="EO150" s="531">
        <f t="shared" si="298"/>
        <v>877.19802596904799</v>
      </c>
      <c r="EP150" s="641">
        <f t="shared" si="299"/>
        <v>0</v>
      </c>
      <c r="EQ150" s="530">
        <f t="shared" si="300"/>
        <v>45770</v>
      </c>
      <c r="ER150" s="532">
        <f t="shared" si="301"/>
        <v>877.19802596904799</v>
      </c>
      <c r="ES150" s="686"/>
      <c r="ET150" s="379"/>
      <c r="EU150" s="686"/>
      <c r="EV150" s="519">
        <f t="shared" si="345"/>
        <v>530000</v>
      </c>
      <c r="EW150" s="708">
        <f t="shared" si="302"/>
        <v>186300</v>
      </c>
      <c r="EX150" s="529">
        <f t="shared" si="303"/>
        <v>343700</v>
      </c>
      <c r="EY150" s="530">
        <f t="shared" si="304"/>
        <v>520</v>
      </c>
      <c r="EZ150" s="531">
        <f t="shared" si="305"/>
        <v>9.9659815054381671</v>
      </c>
      <c r="FA150" s="641">
        <f t="shared" si="306"/>
        <v>0</v>
      </c>
      <c r="FB150" s="530">
        <f t="shared" si="307"/>
        <v>520</v>
      </c>
      <c r="FC150" s="532">
        <f t="shared" si="308"/>
        <v>9.9659815054381671</v>
      </c>
      <c r="FD150" s="686"/>
      <c r="FE150" s="379"/>
      <c r="FF150" s="686"/>
      <c r="FG150" s="519">
        <f t="shared" si="346"/>
        <v>530000</v>
      </c>
      <c r="FH150" s="708">
        <f t="shared" si="309"/>
        <v>183000</v>
      </c>
      <c r="FI150" s="529">
        <f t="shared" si="310"/>
        <v>347000</v>
      </c>
      <c r="FJ150" s="530">
        <f t="shared" si="311"/>
        <v>3820</v>
      </c>
      <c r="FK150" s="531">
        <f t="shared" si="312"/>
        <v>73.21163336687269</v>
      </c>
      <c r="FL150" s="641">
        <f t="shared" si="313"/>
        <v>0</v>
      </c>
      <c r="FM150" s="530">
        <f t="shared" si="314"/>
        <v>3820</v>
      </c>
      <c r="FN150" s="532">
        <f t="shared" si="315"/>
        <v>73.21163336687269</v>
      </c>
      <c r="FO150" s="686"/>
      <c r="FP150" s="379"/>
      <c r="FQ150" s="686"/>
      <c r="FR150" s="519">
        <f t="shared" si="347"/>
        <v>530000</v>
      </c>
      <c r="FS150" s="708">
        <f t="shared" si="316"/>
        <v>162000</v>
      </c>
      <c r="FT150" s="529">
        <f t="shared" si="317"/>
        <v>368000</v>
      </c>
      <c r="FU150" s="530">
        <f t="shared" si="318"/>
        <v>24820</v>
      </c>
      <c r="FV150" s="531">
        <f t="shared" si="319"/>
        <v>475.68396339418331</v>
      </c>
      <c r="FW150" s="641">
        <f t="shared" si="320"/>
        <v>0</v>
      </c>
      <c r="FX150" s="530">
        <f t="shared" si="321"/>
        <v>24820</v>
      </c>
      <c r="FY150" s="532">
        <f t="shared" si="322"/>
        <v>475.68396339418331</v>
      </c>
      <c r="FZ150" s="686"/>
      <c r="GA150" s="379"/>
      <c r="GB150" s="379"/>
      <c r="GC150" s="379"/>
      <c r="GD150" s="379"/>
      <c r="GE150" s="379"/>
      <c r="GF150" s="379"/>
      <c r="GG150" s="379"/>
    </row>
    <row r="151" spans="1:189" s="1" customFormat="1" x14ac:dyDescent="0.25">
      <c r="A151" s="379"/>
      <c r="B151" s="379"/>
      <c r="C151" s="379"/>
      <c r="D151" s="379"/>
      <c r="E151" s="379"/>
      <c r="F151" s="379"/>
      <c r="G151" s="379"/>
      <c r="H151" s="379"/>
      <c r="I151" s="539"/>
      <c r="J151" s="379"/>
      <c r="K151" s="379"/>
      <c r="L151" s="379"/>
      <c r="M151" s="379"/>
      <c r="N151" s="379"/>
      <c r="O151" s="379"/>
      <c r="P151" s="379"/>
      <c r="Q151" s="379"/>
      <c r="R151" s="539"/>
      <c r="S151" s="379"/>
      <c r="T151" s="228"/>
      <c r="U151" s="450">
        <f t="shared" si="348"/>
        <v>535000</v>
      </c>
      <c r="V151" s="712">
        <f t="shared" si="349"/>
        <v>6964.3008932835655</v>
      </c>
      <c r="W151" s="752">
        <f t="shared" si="350"/>
        <v>-16880</v>
      </c>
      <c r="X151" s="697">
        <f t="shared" si="351"/>
        <v>18020</v>
      </c>
      <c r="Y151" s="745">
        <f t="shared" si="352"/>
        <v>-23930</v>
      </c>
      <c r="Z151" s="642">
        <f t="shared" si="353"/>
        <v>-24430</v>
      </c>
      <c r="AA151" s="439">
        <f t="shared" si="354"/>
        <v>1042.5</v>
      </c>
      <c r="AB151" s="713">
        <f t="shared" si="355"/>
        <v>1042.5</v>
      </c>
      <c r="AC151" s="630">
        <f t="shared" si="261"/>
        <v>25120</v>
      </c>
      <c r="AD151" s="459">
        <f t="shared" si="262"/>
        <v>25120</v>
      </c>
      <c r="AE151" s="228"/>
      <c r="AF151" s="379"/>
      <c r="AG151" s="228"/>
      <c r="AH151" s="715">
        <f t="shared" si="263"/>
        <v>2.0114666242912413</v>
      </c>
      <c r="AI151" s="749">
        <f t="shared" si="323"/>
        <v>-4.8753718626346645</v>
      </c>
      <c r="AJ151" s="716">
        <f t="shared" si="264"/>
        <v>5.2046327585708925</v>
      </c>
      <c r="AK151" s="746">
        <f t="shared" si="324"/>
        <v>-6.9115905611876496</v>
      </c>
      <c r="AL151" s="643">
        <f t="shared" si="325"/>
        <v>-7.0560032348438897</v>
      </c>
      <c r="AM151" s="457">
        <f t="shared" si="326"/>
        <v>0.30110042457326053</v>
      </c>
      <c r="AN151" s="717">
        <f t="shared" si="265"/>
        <v>0.30110042457326053</v>
      </c>
      <c r="AO151" s="633">
        <f t="shared" si="266"/>
        <v>7.2552927244895011</v>
      </c>
      <c r="AP151" s="634">
        <f t="shared" si="267"/>
        <v>7.2552927244895011</v>
      </c>
      <c r="AQ151" s="228"/>
      <c r="AR151" s="379"/>
      <c r="AS151" s="228"/>
      <c r="AT151" s="450">
        <f t="shared" si="327"/>
        <v>535000</v>
      </c>
      <c r="AU151" s="718">
        <f t="shared" si="268"/>
        <v>133.47325750148178</v>
      </c>
      <c r="AV151" s="750">
        <f t="shared" si="328"/>
        <v>-323.51109194576208</v>
      </c>
      <c r="AW151" s="720">
        <f t="shared" si="329"/>
        <v>345.35958986153037</v>
      </c>
      <c r="AX151" s="747">
        <f t="shared" si="330"/>
        <v>-458.62680274064491</v>
      </c>
      <c r="AY151" s="643">
        <f t="shared" si="331"/>
        <v>-468.20947726510468</v>
      </c>
      <c r="AZ151" s="457">
        <f t="shared" si="332"/>
        <v>19.979876383498635</v>
      </c>
      <c r="BA151" s="717">
        <f t="shared" si="333"/>
        <v>19.979876383498635</v>
      </c>
      <c r="BB151" s="458">
        <f t="shared" si="269"/>
        <v>481.43356810885916</v>
      </c>
      <c r="BC151" s="459">
        <f t="shared" si="269"/>
        <v>481.43356810885916</v>
      </c>
      <c r="BD151" s="228"/>
      <c r="BE151" s="379"/>
      <c r="BF151" s="539"/>
      <c r="BG151" s="379"/>
      <c r="BH151" s="379"/>
      <c r="BI151" s="460"/>
      <c r="BJ151" s="464">
        <f t="shared" si="356"/>
        <v>535000</v>
      </c>
      <c r="BK151" s="465">
        <f t="shared" si="270"/>
        <v>188770</v>
      </c>
      <c r="BL151" s="637">
        <f t="shared" si="271"/>
        <v>346230</v>
      </c>
      <c r="BM151" s="219"/>
      <c r="BN151" s="219"/>
      <c r="BO151" s="464">
        <f t="shared" si="334"/>
        <v>535000</v>
      </c>
      <c r="BP151" s="465">
        <f t="shared" si="272"/>
        <v>212700</v>
      </c>
      <c r="BQ151" s="637">
        <f t="shared" si="335"/>
        <v>322300</v>
      </c>
      <c r="BR151" s="707">
        <f t="shared" si="273"/>
        <v>-23930</v>
      </c>
      <c r="BS151" s="298"/>
      <c r="BT151" s="379"/>
      <c r="BU151" s="298"/>
      <c r="BV151" s="464">
        <f t="shared" si="357"/>
        <v>535000</v>
      </c>
      <c r="BW151" s="464">
        <f t="shared" si="358"/>
        <v>17622.42885</v>
      </c>
      <c r="BX151" s="637">
        <f t="shared" si="274"/>
        <v>363852.42885000003</v>
      </c>
      <c r="BY151" s="707">
        <f t="shared" si="275"/>
        <v>17622.428850000026</v>
      </c>
      <c r="BZ151" s="298"/>
      <c r="CA151" s="379"/>
      <c r="CB151" s="219"/>
      <c r="CC151" s="464">
        <f t="shared" si="260"/>
        <v>26302.132611940302</v>
      </c>
      <c r="CD151" s="464">
        <f t="shared" si="276"/>
        <v>561302.13261194027</v>
      </c>
      <c r="CE151" s="465">
        <f t="shared" si="277"/>
        <v>208107.8317186567</v>
      </c>
      <c r="CF151" s="637">
        <f t="shared" si="359"/>
        <v>353194.30089328357</v>
      </c>
      <c r="CG151" s="707">
        <f t="shared" si="278"/>
        <v>6964.3008932835655</v>
      </c>
      <c r="CH151" s="298"/>
      <c r="CI151" s="465">
        <f t="shared" si="279"/>
        <v>197850</v>
      </c>
      <c r="CJ151" s="464">
        <f t="shared" si="360"/>
        <v>337150</v>
      </c>
      <c r="CK151" s="637">
        <f t="shared" si="361"/>
        <v>17622.42885</v>
      </c>
      <c r="CL151" s="637">
        <f t="shared" si="336"/>
        <v>354772.42885000003</v>
      </c>
      <c r="CM151" s="707">
        <f t="shared" si="280"/>
        <v>8542.4288500000257</v>
      </c>
      <c r="CN151" s="298"/>
      <c r="CO151" s="379"/>
      <c r="CP151" s="539"/>
      <c r="CQ151" s="379"/>
      <c r="CR151" s="26"/>
      <c r="CS151" s="519">
        <f t="shared" si="337"/>
        <v>535000</v>
      </c>
      <c r="CT151" s="520">
        <f t="shared" si="372"/>
        <v>205650</v>
      </c>
      <c r="CU151" s="521">
        <f t="shared" si="281"/>
        <v>329350</v>
      </c>
      <c r="CV151" s="523">
        <f t="shared" si="282"/>
        <v>-16880</v>
      </c>
      <c r="CW151" s="26"/>
      <c r="CX151" s="519">
        <f t="shared" si="338"/>
        <v>535000</v>
      </c>
      <c r="CY151" s="520">
        <f t="shared" si="369"/>
        <v>187250</v>
      </c>
      <c r="CZ151" s="521">
        <f t="shared" si="283"/>
        <v>347750</v>
      </c>
      <c r="DA151" s="522">
        <f t="shared" si="284"/>
        <v>1520</v>
      </c>
      <c r="DB151" s="521">
        <f t="shared" si="339"/>
        <v>16500</v>
      </c>
      <c r="DC151" s="521">
        <f t="shared" si="285"/>
        <v>364250</v>
      </c>
      <c r="DD151" s="522">
        <f t="shared" si="362"/>
        <v>18020</v>
      </c>
      <c r="DE151" s="533">
        <f t="shared" si="340"/>
        <v>345.35958986153037</v>
      </c>
      <c r="DF151" s="26"/>
      <c r="DG151" s="379"/>
      <c r="DH151" s="480"/>
      <c r="DI151" s="519">
        <f t="shared" si="341"/>
        <v>535000</v>
      </c>
      <c r="DJ151" s="520">
        <f t="shared" si="370"/>
        <v>212700</v>
      </c>
      <c r="DK151" s="529">
        <f t="shared" si="286"/>
        <v>322300</v>
      </c>
      <c r="DL151" s="743">
        <f t="shared" si="287"/>
        <v>-23930</v>
      </c>
      <c r="DM151" s="744">
        <f t="shared" si="288"/>
        <v>-458.62680274064491</v>
      </c>
      <c r="DN151" s="480"/>
      <c r="DO151" s="379"/>
      <c r="DP151" s="484"/>
      <c r="DQ151" s="519">
        <f t="shared" si="342"/>
        <v>535000</v>
      </c>
      <c r="DR151" s="708">
        <f t="shared" si="289"/>
        <v>213200</v>
      </c>
      <c r="DS151" s="529">
        <f t="shared" si="290"/>
        <v>321800</v>
      </c>
      <c r="DT151" s="743">
        <f t="shared" si="291"/>
        <v>-24430</v>
      </c>
      <c r="DU151" s="744">
        <f t="shared" si="292"/>
        <v>-468.20947726510468</v>
      </c>
      <c r="DV151" s="484"/>
      <c r="DW151" s="379"/>
      <c r="DX151" s="486"/>
      <c r="DY151" s="464">
        <f t="shared" si="363"/>
        <v>535000</v>
      </c>
      <c r="DZ151" s="708">
        <f t="shared" si="293"/>
        <v>187727.5</v>
      </c>
      <c r="EA151" s="529">
        <f t="shared" si="364"/>
        <v>347272.5</v>
      </c>
      <c r="EB151" s="530">
        <f t="shared" si="365"/>
        <v>1042.5</v>
      </c>
      <c r="EC151" s="533">
        <f t="shared" si="366"/>
        <v>39.959752766997269</v>
      </c>
      <c r="ED151" s="464">
        <f t="shared" si="371"/>
        <v>0</v>
      </c>
      <c r="EE151" s="524">
        <f t="shared" si="294"/>
        <v>1042.5</v>
      </c>
      <c r="EF151" s="531">
        <f t="shared" si="367"/>
        <v>39.959752766997269</v>
      </c>
      <c r="EG151" s="531">
        <f t="shared" si="368"/>
        <v>19.979876383498635</v>
      </c>
      <c r="EH151" s="486"/>
      <c r="EI151" s="379"/>
      <c r="EJ151" s="686"/>
      <c r="EK151" s="519">
        <f t="shared" si="344"/>
        <v>535000</v>
      </c>
      <c r="EL151" s="708">
        <f t="shared" si="295"/>
        <v>142450</v>
      </c>
      <c r="EM151" s="529">
        <f t="shared" si="296"/>
        <v>392550</v>
      </c>
      <c r="EN151" s="530">
        <f t="shared" si="297"/>
        <v>46320</v>
      </c>
      <c r="EO151" s="531">
        <f t="shared" si="298"/>
        <v>887.73896794595373</v>
      </c>
      <c r="EP151" s="641">
        <f t="shared" si="299"/>
        <v>0</v>
      </c>
      <c r="EQ151" s="530">
        <f t="shared" si="300"/>
        <v>46320</v>
      </c>
      <c r="ER151" s="532">
        <f t="shared" si="301"/>
        <v>887.73896794595373</v>
      </c>
      <c r="ES151" s="686"/>
      <c r="ET151" s="379"/>
      <c r="EU151" s="686"/>
      <c r="EV151" s="519">
        <f t="shared" si="345"/>
        <v>535000</v>
      </c>
      <c r="EW151" s="708">
        <f t="shared" si="302"/>
        <v>188250</v>
      </c>
      <c r="EX151" s="529">
        <f t="shared" si="303"/>
        <v>346750</v>
      </c>
      <c r="EY151" s="530">
        <f t="shared" si="304"/>
        <v>520</v>
      </c>
      <c r="EZ151" s="531">
        <f t="shared" si="305"/>
        <v>9.9659815054381671</v>
      </c>
      <c r="FA151" s="641">
        <f t="shared" si="306"/>
        <v>0</v>
      </c>
      <c r="FB151" s="530">
        <f t="shared" si="307"/>
        <v>520</v>
      </c>
      <c r="FC151" s="532">
        <f t="shared" si="308"/>
        <v>9.9659815054381671</v>
      </c>
      <c r="FD151" s="686"/>
      <c r="FE151" s="379"/>
      <c r="FF151" s="686"/>
      <c r="FG151" s="519">
        <f t="shared" si="346"/>
        <v>535000</v>
      </c>
      <c r="FH151" s="708">
        <f t="shared" si="309"/>
        <v>184950</v>
      </c>
      <c r="FI151" s="529">
        <f t="shared" si="310"/>
        <v>350050</v>
      </c>
      <c r="FJ151" s="530">
        <f t="shared" si="311"/>
        <v>3820</v>
      </c>
      <c r="FK151" s="531">
        <f t="shared" si="312"/>
        <v>73.21163336687269</v>
      </c>
      <c r="FL151" s="641">
        <f t="shared" si="313"/>
        <v>0</v>
      </c>
      <c r="FM151" s="530">
        <f t="shared" si="314"/>
        <v>3820</v>
      </c>
      <c r="FN151" s="532">
        <f t="shared" si="315"/>
        <v>73.21163336687269</v>
      </c>
      <c r="FO151" s="686"/>
      <c r="FP151" s="379"/>
      <c r="FQ151" s="686"/>
      <c r="FR151" s="519">
        <f t="shared" si="347"/>
        <v>535000</v>
      </c>
      <c r="FS151" s="708">
        <f t="shared" si="316"/>
        <v>163650</v>
      </c>
      <c r="FT151" s="529">
        <f t="shared" si="317"/>
        <v>371350</v>
      </c>
      <c r="FU151" s="530">
        <f t="shared" si="318"/>
        <v>25120</v>
      </c>
      <c r="FV151" s="531">
        <f t="shared" si="319"/>
        <v>481.43356810885916</v>
      </c>
      <c r="FW151" s="641">
        <f t="shared" si="320"/>
        <v>0</v>
      </c>
      <c r="FX151" s="530">
        <f t="shared" si="321"/>
        <v>25120</v>
      </c>
      <c r="FY151" s="532">
        <f t="shared" si="322"/>
        <v>481.43356810885916</v>
      </c>
      <c r="FZ151" s="686"/>
      <c r="GA151" s="379"/>
      <c r="GB151" s="379"/>
      <c r="GC151" s="379"/>
      <c r="GD151" s="379"/>
      <c r="GE151" s="379"/>
      <c r="GF151" s="379"/>
      <c r="GG151" s="379"/>
    </row>
    <row r="152" spans="1:189" s="1" customFormat="1" x14ac:dyDescent="0.25">
      <c r="A152" s="379"/>
      <c r="B152" s="379"/>
      <c r="C152" s="379"/>
      <c r="D152" s="379"/>
      <c r="E152" s="379"/>
      <c r="F152" s="379"/>
      <c r="G152" s="379"/>
      <c r="H152" s="379"/>
      <c r="I152" s="539"/>
      <c r="J152" s="379"/>
      <c r="K152" s="379"/>
      <c r="L152" s="379"/>
      <c r="M152" s="379"/>
      <c r="N152" s="379"/>
      <c r="O152" s="379"/>
      <c r="P152" s="379"/>
      <c r="Q152" s="379"/>
      <c r="R152" s="539"/>
      <c r="S152" s="379"/>
      <c r="T152" s="228"/>
      <c r="U152" s="450">
        <f t="shared" si="348"/>
        <v>540000</v>
      </c>
      <c r="V152" s="712">
        <f t="shared" si="349"/>
        <v>6964.3008932835655</v>
      </c>
      <c r="W152" s="752">
        <f t="shared" si="350"/>
        <v>-17180</v>
      </c>
      <c r="X152" s="697">
        <f t="shared" si="351"/>
        <v>18220</v>
      </c>
      <c r="Y152" s="745">
        <f t="shared" si="352"/>
        <v>-24380</v>
      </c>
      <c r="Z152" s="642">
        <f t="shared" si="353"/>
        <v>-24730</v>
      </c>
      <c r="AA152" s="439">
        <f t="shared" si="354"/>
        <v>1042.5</v>
      </c>
      <c r="AB152" s="713">
        <f t="shared" si="355"/>
        <v>1042.5</v>
      </c>
      <c r="AC152" s="630">
        <f t="shared" si="261"/>
        <v>25420</v>
      </c>
      <c r="AD152" s="459">
        <f t="shared" si="262"/>
        <v>25420</v>
      </c>
      <c r="AE152" s="228"/>
      <c r="AF152" s="379"/>
      <c r="AG152" s="228"/>
      <c r="AH152" s="715">
        <f t="shared" si="263"/>
        <v>1.9939019964737648</v>
      </c>
      <c r="AI152" s="749">
        <f t="shared" si="323"/>
        <v>-4.9186898763169946</v>
      </c>
      <c r="AJ152" s="716">
        <f t="shared" si="264"/>
        <v>5.2164452588181405</v>
      </c>
      <c r="AK152" s="746">
        <f t="shared" si="324"/>
        <v>-6.980073293632616</v>
      </c>
      <c r="AL152" s="643">
        <f t="shared" si="325"/>
        <v>-7.0802794319743469</v>
      </c>
      <c r="AM152" s="457">
        <f t="shared" si="326"/>
        <v>0.29847114063215757</v>
      </c>
      <c r="AN152" s="717">
        <f t="shared" si="265"/>
        <v>0.29847114063215757</v>
      </c>
      <c r="AO152" s="633">
        <f t="shared" si="266"/>
        <v>7.2778286761337609</v>
      </c>
      <c r="AP152" s="634">
        <f t="shared" si="267"/>
        <v>7.2778286761337609</v>
      </c>
      <c r="AQ152" s="228"/>
      <c r="AR152" s="379"/>
      <c r="AS152" s="228"/>
      <c r="AT152" s="450">
        <f t="shared" si="327"/>
        <v>540000</v>
      </c>
      <c r="AU152" s="767">
        <f t="shared" si="268"/>
        <v>133.47325750148178</v>
      </c>
      <c r="AV152" s="750">
        <f t="shared" si="328"/>
        <v>-329.26069666043793</v>
      </c>
      <c r="AW152" s="720">
        <f t="shared" si="329"/>
        <v>349.19265967131423</v>
      </c>
      <c r="AX152" s="747">
        <f t="shared" si="330"/>
        <v>-467.25120981265871</v>
      </c>
      <c r="AY152" s="643">
        <f t="shared" si="331"/>
        <v>-473.95908197978054</v>
      </c>
      <c r="AZ152" s="457">
        <f t="shared" si="332"/>
        <v>19.979876383498635</v>
      </c>
      <c r="BA152" s="717">
        <f t="shared" si="333"/>
        <v>19.979876383498635</v>
      </c>
      <c r="BB152" s="458">
        <f t="shared" si="269"/>
        <v>487.18317282353502</v>
      </c>
      <c r="BC152" s="459">
        <f t="shared" si="269"/>
        <v>487.18317282353502</v>
      </c>
      <c r="BD152" s="228"/>
      <c r="BE152" s="379"/>
      <c r="BF152" s="539"/>
      <c r="BG152" s="379"/>
      <c r="BH152" s="379"/>
      <c r="BI152" s="460"/>
      <c r="BJ152" s="464">
        <f t="shared" si="356"/>
        <v>540000</v>
      </c>
      <c r="BK152" s="465">
        <f t="shared" si="270"/>
        <v>190720</v>
      </c>
      <c r="BL152" s="637">
        <f t="shared" si="271"/>
        <v>349280</v>
      </c>
      <c r="BM152" s="219"/>
      <c r="BN152" s="219"/>
      <c r="BO152" s="464">
        <f t="shared" si="334"/>
        <v>540000</v>
      </c>
      <c r="BP152" s="465">
        <f t="shared" si="272"/>
        <v>215100</v>
      </c>
      <c r="BQ152" s="637">
        <f t="shared" si="335"/>
        <v>324900</v>
      </c>
      <c r="BR152" s="707">
        <f t="shared" si="273"/>
        <v>-24380</v>
      </c>
      <c r="BS152" s="298"/>
      <c r="BT152" s="379"/>
      <c r="BU152" s="298"/>
      <c r="BV152" s="464">
        <f t="shared" si="357"/>
        <v>540000</v>
      </c>
      <c r="BW152" s="464">
        <f t="shared" si="358"/>
        <v>17622.42885</v>
      </c>
      <c r="BX152" s="637">
        <f t="shared" si="274"/>
        <v>366902.42885000003</v>
      </c>
      <c r="BY152" s="707">
        <f t="shared" si="275"/>
        <v>17622.428850000026</v>
      </c>
      <c r="BZ152" s="298"/>
      <c r="CA152" s="379"/>
      <c r="CB152" s="219"/>
      <c r="CC152" s="464">
        <f t="shared" si="260"/>
        <v>26302.132611940302</v>
      </c>
      <c r="CD152" s="464">
        <f t="shared" si="276"/>
        <v>566302.13261194027</v>
      </c>
      <c r="CE152" s="465">
        <f t="shared" si="277"/>
        <v>210057.8317186567</v>
      </c>
      <c r="CF152" s="637">
        <f t="shared" si="359"/>
        <v>356244.30089328357</v>
      </c>
      <c r="CG152" s="707">
        <f t="shared" si="278"/>
        <v>6964.3008932835655</v>
      </c>
      <c r="CH152" s="298"/>
      <c r="CI152" s="465">
        <f t="shared" si="279"/>
        <v>199800</v>
      </c>
      <c r="CJ152" s="464">
        <f t="shared" si="360"/>
        <v>340200</v>
      </c>
      <c r="CK152" s="637">
        <f t="shared" si="361"/>
        <v>17622.42885</v>
      </c>
      <c r="CL152" s="637">
        <f t="shared" si="336"/>
        <v>357822.42885000003</v>
      </c>
      <c r="CM152" s="707">
        <f t="shared" si="280"/>
        <v>8542.4288500000257</v>
      </c>
      <c r="CN152" s="298"/>
      <c r="CO152" s="379"/>
      <c r="CP152" s="539"/>
      <c r="CQ152" s="379"/>
      <c r="CR152" s="26"/>
      <c r="CS152" s="519">
        <f t="shared" si="337"/>
        <v>540000</v>
      </c>
      <c r="CT152" s="520">
        <f t="shared" si="372"/>
        <v>207900</v>
      </c>
      <c r="CU152" s="521">
        <f t="shared" si="281"/>
        <v>332100</v>
      </c>
      <c r="CV152" s="523">
        <f t="shared" si="282"/>
        <v>-17180</v>
      </c>
      <c r="CW152" s="26"/>
      <c r="CX152" s="519">
        <f t="shared" si="338"/>
        <v>540000</v>
      </c>
      <c r="CY152" s="520">
        <f t="shared" si="369"/>
        <v>189000</v>
      </c>
      <c r="CZ152" s="521">
        <f t="shared" si="283"/>
        <v>351000</v>
      </c>
      <c r="DA152" s="522">
        <f t="shared" si="284"/>
        <v>1720</v>
      </c>
      <c r="DB152" s="521">
        <f t="shared" si="339"/>
        <v>16500</v>
      </c>
      <c r="DC152" s="521">
        <f t="shared" si="285"/>
        <v>367500</v>
      </c>
      <c r="DD152" s="522">
        <f t="shared" si="362"/>
        <v>18220</v>
      </c>
      <c r="DE152" s="533">
        <f t="shared" si="340"/>
        <v>349.19265967131423</v>
      </c>
      <c r="DF152" s="26"/>
      <c r="DG152" s="379"/>
      <c r="DH152" s="480"/>
      <c r="DI152" s="519">
        <f t="shared" si="341"/>
        <v>540000</v>
      </c>
      <c r="DJ152" s="520">
        <f t="shared" si="370"/>
        <v>215100</v>
      </c>
      <c r="DK152" s="529">
        <f t="shared" si="286"/>
        <v>324900</v>
      </c>
      <c r="DL152" s="743">
        <f t="shared" si="287"/>
        <v>-24380</v>
      </c>
      <c r="DM152" s="744">
        <f t="shared" si="288"/>
        <v>-467.25120981265871</v>
      </c>
      <c r="DN152" s="480"/>
      <c r="DO152" s="379"/>
      <c r="DP152" s="484"/>
      <c r="DQ152" s="519">
        <f t="shared" si="342"/>
        <v>540000</v>
      </c>
      <c r="DR152" s="708">
        <f t="shared" si="289"/>
        <v>215450</v>
      </c>
      <c r="DS152" s="529">
        <f t="shared" si="290"/>
        <v>324550</v>
      </c>
      <c r="DT152" s="743">
        <f t="shared" si="291"/>
        <v>-24730</v>
      </c>
      <c r="DU152" s="744">
        <f t="shared" si="292"/>
        <v>-473.95908197978054</v>
      </c>
      <c r="DV152" s="484"/>
      <c r="DW152" s="379"/>
      <c r="DX152" s="486"/>
      <c r="DY152" s="464">
        <f t="shared" si="363"/>
        <v>540000</v>
      </c>
      <c r="DZ152" s="708">
        <f t="shared" si="293"/>
        <v>189677.5</v>
      </c>
      <c r="EA152" s="529">
        <f t="shared" si="364"/>
        <v>350322.5</v>
      </c>
      <c r="EB152" s="530">
        <f t="shared" si="365"/>
        <v>1042.5</v>
      </c>
      <c r="EC152" s="533">
        <f t="shared" si="366"/>
        <v>39.959752766997269</v>
      </c>
      <c r="ED152" s="464">
        <f t="shared" si="371"/>
        <v>0</v>
      </c>
      <c r="EE152" s="524">
        <f t="shared" si="294"/>
        <v>1042.5</v>
      </c>
      <c r="EF152" s="531">
        <f t="shared" si="367"/>
        <v>39.959752766997269</v>
      </c>
      <c r="EG152" s="531">
        <f t="shared" si="368"/>
        <v>19.979876383498635</v>
      </c>
      <c r="EH152" s="486"/>
      <c r="EI152" s="379"/>
      <c r="EJ152" s="686"/>
      <c r="EK152" s="519">
        <f t="shared" si="344"/>
        <v>540000</v>
      </c>
      <c r="EL152" s="708">
        <f t="shared" si="295"/>
        <v>143850</v>
      </c>
      <c r="EM152" s="529">
        <f t="shared" si="296"/>
        <v>396150</v>
      </c>
      <c r="EN152" s="530">
        <f t="shared" si="297"/>
        <v>46870</v>
      </c>
      <c r="EO152" s="531">
        <f t="shared" si="298"/>
        <v>898.27990992285947</v>
      </c>
      <c r="EP152" s="641">
        <f t="shared" si="299"/>
        <v>0</v>
      </c>
      <c r="EQ152" s="530">
        <f t="shared" si="300"/>
        <v>46870</v>
      </c>
      <c r="ER152" s="532">
        <f t="shared" si="301"/>
        <v>898.27990992285947</v>
      </c>
      <c r="ES152" s="686"/>
      <c r="ET152" s="379"/>
      <c r="EU152" s="686"/>
      <c r="EV152" s="519">
        <f t="shared" si="345"/>
        <v>540000</v>
      </c>
      <c r="EW152" s="708">
        <f t="shared" si="302"/>
        <v>190200</v>
      </c>
      <c r="EX152" s="529">
        <f t="shared" si="303"/>
        <v>349800</v>
      </c>
      <c r="EY152" s="530">
        <f t="shared" si="304"/>
        <v>520</v>
      </c>
      <c r="EZ152" s="531">
        <f t="shared" si="305"/>
        <v>9.9659815054381671</v>
      </c>
      <c r="FA152" s="641">
        <f t="shared" si="306"/>
        <v>0</v>
      </c>
      <c r="FB152" s="530">
        <f t="shared" si="307"/>
        <v>520</v>
      </c>
      <c r="FC152" s="532">
        <f t="shared" si="308"/>
        <v>9.9659815054381671</v>
      </c>
      <c r="FD152" s="686"/>
      <c r="FE152" s="379"/>
      <c r="FF152" s="686"/>
      <c r="FG152" s="519">
        <f t="shared" si="346"/>
        <v>540000</v>
      </c>
      <c r="FH152" s="708">
        <f t="shared" si="309"/>
        <v>186900</v>
      </c>
      <c r="FI152" s="529">
        <f t="shared" si="310"/>
        <v>353100</v>
      </c>
      <c r="FJ152" s="530">
        <f t="shared" si="311"/>
        <v>3820</v>
      </c>
      <c r="FK152" s="531">
        <f t="shared" si="312"/>
        <v>73.21163336687269</v>
      </c>
      <c r="FL152" s="641">
        <f t="shared" si="313"/>
        <v>0</v>
      </c>
      <c r="FM152" s="530">
        <f t="shared" si="314"/>
        <v>3820</v>
      </c>
      <c r="FN152" s="532">
        <f t="shared" si="315"/>
        <v>73.21163336687269</v>
      </c>
      <c r="FO152" s="686"/>
      <c r="FP152" s="379"/>
      <c r="FQ152" s="686"/>
      <c r="FR152" s="519">
        <f t="shared" si="347"/>
        <v>540000</v>
      </c>
      <c r="FS152" s="708">
        <f t="shared" si="316"/>
        <v>165300</v>
      </c>
      <c r="FT152" s="529">
        <f t="shared" si="317"/>
        <v>374700</v>
      </c>
      <c r="FU152" s="530">
        <f t="shared" si="318"/>
        <v>25420</v>
      </c>
      <c r="FV152" s="531">
        <f t="shared" si="319"/>
        <v>487.18317282353502</v>
      </c>
      <c r="FW152" s="641">
        <f t="shared" si="320"/>
        <v>0</v>
      </c>
      <c r="FX152" s="530">
        <f t="shared" si="321"/>
        <v>25420</v>
      </c>
      <c r="FY152" s="532">
        <f t="shared" si="322"/>
        <v>487.18317282353502</v>
      </c>
      <c r="FZ152" s="686"/>
      <c r="GA152" s="379"/>
      <c r="GB152" s="379"/>
      <c r="GC152" s="379"/>
      <c r="GD152" s="379"/>
      <c r="GE152" s="379"/>
      <c r="GF152" s="379"/>
      <c r="GG152" s="379"/>
    </row>
    <row r="153" spans="1:189" s="1" customFormat="1" x14ac:dyDescent="0.25">
      <c r="A153" s="379"/>
      <c r="B153" s="379"/>
      <c r="C153" s="379"/>
      <c r="D153" s="379"/>
      <c r="E153" s="379"/>
      <c r="F153" s="379"/>
      <c r="G153" s="379"/>
      <c r="H153" s="379"/>
      <c r="I153" s="539"/>
      <c r="J153" s="379"/>
      <c r="K153" s="379"/>
      <c r="L153" s="379"/>
      <c r="M153" s="379"/>
      <c r="N153" s="379"/>
      <c r="O153" s="379"/>
      <c r="P153" s="379"/>
      <c r="Q153" s="379"/>
      <c r="R153" s="539"/>
      <c r="S153" s="379"/>
      <c r="T153" s="228"/>
      <c r="U153" s="450">
        <f t="shared" si="348"/>
        <v>545000</v>
      </c>
      <c r="V153" s="712">
        <f t="shared" si="349"/>
        <v>6964.3008932835655</v>
      </c>
      <c r="W153" s="752">
        <f t="shared" si="350"/>
        <v>-17480</v>
      </c>
      <c r="X153" s="697">
        <f t="shared" si="351"/>
        <v>18420</v>
      </c>
      <c r="Y153" s="745">
        <f t="shared" si="352"/>
        <v>-24830</v>
      </c>
      <c r="Z153" s="642">
        <f t="shared" si="353"/>
        <v>-25030</v>
      </c>
      <c r="AA153" s="439">
        <f t="shared" si="354"/>
        <v>1042.5</v>
      </c>
      <c r="AB153" s="713">
        <f t="shared" si="355"/>
        <v>1042.5</v>
      </c>
      <c r="AC153" s="630">
        <f t="shared" si="261"/>
        <v>25720</v>
      </c>
      <c r="AD153" s="459">
        <f t="shared" si="262"/>
        <v>25720</v>
      </c>
      <c r="AE153" s="228"/>
      <c r="AF153" s="379"/>
      <c r="AG153" s="228"/>
      <c r="AH153" s="715">
        <f t="shared" si="263"/>
        <v>1.9766414705768927</v>
      </c>
      <c r="AI153" s="749">
        <f t="shared" si="323"/>
        <v>-4.9612579116169497</v>
      </c>
      <c r="AJ153" s="716">
        <f t="shared" si="264"/>
        <v>5.2280532455368549</v>
      </c>
      <c r="AK153" s="746">
        <f t="shared" si="324"/>
        <v>-7.0473703630119493</v>
      </c>
      <c r="AL153" s="643">
        <f t="shared" si="325"/>
        <v>-7.1041353276757588</v>
      </c>
      <c r="AM153" s="457">
        <f t="shared" si="326"/>
        <v>0.29588737831010697</v>
      </c>
      <c r="AN153" s="717">
        <f t="shared" si="265"/>
        <v>0.29588737831010697</v>
      </c>
      <c r="AO153" s="633">
        <f t="shared" si="266"/>
        <v>7.2999744557659012</v>
      </c>
      <c r="AP153" s="634">
        <f t="shared" si="267"/>
        <v>7.2999744557659012</v>
      </c>
      <c r="AQ153" s="228"/>
      <c r="AR153" s="379"/>
      <c r="AS153" s="228"/>
      <c r="AT153" s="450">
        <f t="shared" si="327"/>
        <v>545000</v>
      </c>
      <c r="AU153" s="767">
        <f t="shared" si="268"/>
        <v>133.47325750148178</v>
      </c>
      <c r="AV153" s="750">
        <f t="shared" si="328"/>
        <v>-335.01030137511378</v>
      </c>
      <c r="AW153" s="720">
        <f t="shared" si="329"/>
        <v>353.02572948109815</v>
      </c>
      <c r="AX153" s="747">
        <f t="shared" si="330"/>
        <v>-475.87561688467252</v>
      </c>
      <c r="AY153" s="643">
        <f t="shared" si="331"/>
        <v>-479.70868669445639</v>
      </c>
      <c r="AZ153" s="457">
        <f t="shared" si="332"/>
        <v>19.979876383498635</v>
      </c>
      <c r="BA153" s="717">
        <f t="shared" si="333"/>
        <v>19.979876383498635</v>
      </c>
      <c r="BB153" s="458">
        <f t="shared" si="269"/>
        <v>492.93277753821093</v>
      </c>
      <c r="BC153" s="459">
        <f t="shared" si="269"/>
        <v>492.93277753821093</v>
      </c>
      <c r="BD153" s="228"/>
      <c r="BE153" s="379"/>
      <c r="BF153" s="539"/>
      <c r="BG153" s="379"/>
      <c r="BH153" s="379"/>
      <c r="BI153" s="460"/>
      <c r="BJ153" s="464">
        <f t="shared" si="356"/>
        <v>545000</v>
      </c>
      <c r="BK153" s="465">
        <f t="shared" si="270"/>
        <v>192670</v>
      </c>
      <c r="BL153" s="637">
        <f t="shared" si="271"/>
        <v>352330</v>
      </c>
      <c r="BM153" s="219"/>
      <c r="BN153" s="219"/>
      <c r="BO153" s="464">
        <f t="shared" si="334"/>
        <v>545000</v>
      </c>
      <c r="BP153" s="465">
        <f t="shared" si="272"/>
        <v>217500</v>
      </c>
      <c r="BQ153" s="637">
        <f t="shared" si="335"/>
        <v>327500</v>
      </c>
      <c r="BR153" s="707">
        <f t="shared" si="273"/>
        <v>-24830</v>
      </c>
      <c r="BS153" s="298"/>
      <c r="BT153" s="379"/>
      <c r="BU153" s="298"/>
      <c r="BV153" s="464">
        <f t="shared" si="357"/>
        <v>545000</v>
      </c>
      <c r="BW153" s="464">
        <f t="shared" si="358"/>
        <v>17622.42885</v>
      </c>
      <c r="BX153" s="637">
        <f t="shared" si="274"/>
        <v>369952.42885000003</v>
      </c>
      <c r="BY153" s="707">
        <f t="shared" si="275"/>
        <v>17622.428850000026</v>
      </c>
      <c r="BZ153" s="298"/>
      <c r="CA153" s="379"/>
      <c r="CB153" s="219"/>
      <c r="CC153" s="464">
        <f t="shared" si="260"/>
        <v>26302.132611940302</v>
      </c>
      <c r="CD153" s="464">
        <f t="shared" si="276"/>
        <v>571302.13261194027</v>
      </c>
      <c r="CE153" s="465">
        <f t="shared" si="277"/>
        <v>212007.8317186567</v>
      </c>
      <c r="CF153" s="637">
        <f t="shared" si="359"/>
        <v>359294.30089328357</v>
      </c>
      <c r="CG153" s="707">
        <f t="shared" si="278"/>
        <v>6964.3008932835655</v>
      </c>
      <c r="CH153" s="298"/>
      <c r="CI153" s="465">
        <f t="shared" si="279"/>
        <v>201750</v>
      </c>
      <c r="CJ153" s="464">
        <f t="shared" si="360"/>
        <v>343250</v>
      </c>
      <c r="CK153" s="637">
        <f t="shared" si="361"/>
        <v>17622.42885</v>
      </c>
      <c r="CL153" s="637">
        <f t="shared" si="336"/>
        <v>360872.42885000003</v>
      </c>
      <c r="CM153" s="707">
        <f t="shared" si="280"/>
        <v>8542.4288500000257</v>
      </c>
      <c r="CN153" s="298"/>
      <c r="CO153" s="379"/>
      <c r="CP153" s="539"/>
      <c r="CQ153" s="379"/>
      <c r="CR153" s="26"/>
      <c r="CS153" s="519">
        <f t="shared" si="337"/>
        <v>545000</v>
      </c>
      <c r="CT153" s="520">
        <f t="shared" si="372"/>
        <v>210150</v>
      </c>
      <c r="CU153" s="521">
        <f t="shared" si="281"/>
        <v>334850</v>
      </c>
      <c r="CV153" s="523">
        <f t="shared" si="282"/>
        <v>-17480</v>
      </c>
      <c r="CW153" s="26"/>
      <c r="CX153" s="519">
        <f t="shared" si="338"/>
        <v>545000</v>
      </c>
      <c r="CY153" s="520">
        <f t="shared" si="369"/>
        <v>190750</v>
      </c>
      <c r="CZ153" s="521">
        <f t="shared" si="283"/>
        <v>354250</v>
      </c>
      <c r="DA153" s="522">
        <f t="shared" si="284"/>
        <v>1920</v>
      </c>
      <c r="DB153" s="521">
        <f t="shared" si="339"/>
        <v>16500</v>
      </c>
      <c r="DC153" s="521">
        <f t="shared" si="285"/>
        <v>370750</v>
      </c>
      <c r="DD153" s="522">
        <f t="shared" si="362"/>
        <v>18420</v>
      </c>
      <c r="DE153" s="533">
        <f t="shared" si="340"/>
        <v>353.02572948109815</v>
      </c>
      <c r="DF153" s="26"/>
      <c r="DG153" s="379"/>
      <c r="DH153" s="480"/>
      <c r="DI153" s="519">
        <f t="shared" si="341"/>
        <v>545000</v>
      </c>
      <c r="DJ153" s="520">
        <f t="shared" si="370"/>
        <v>217500</v>
      </c>
      <c r="DK153" s="529">
        <f t="shared" si="286"/>
        <v>327500</v>
      </c>
      <c r="DL153" s="743">
        <f t="shared" si="287"/>
        <v>-24830</v>
      </c>
      <c r="DM153" s="744">
        <f t="shared" si="288"/>
        <v>-475.87561688467252</v>
      </c>
      <c r="DN153" s="480"/>
      <c r="DO153" s="379"/>
      <c r="DP153" s="484"/>
      <c r="DQ153" s="519">
        <f t="shared" si="342"/>
        <v>545000</v>
      </c>
      <c r="DR153" s="708">
        <f t="shared" si="289"/>
        <v>217700</v>
      </c>
      <c r="DS153" s="529">
        <f t="shared" si="290"/>
        <v>327300</v>
      </c>
      <c r="DT153" s="743">
        <f t="shared" si="291"/>
        <v>-25030</v>
      </c>
      <c r="DU153" s="744">
        <f t="shared" si="292"/>
        <v>-479.70868669445639</v>
      </c>
      <c r="DV153" s="484"/>
      <c r="DW153" s="379"/>
      <c r="DX153" s="486"/>
      <c r="DY153" s="464">
        <f t="shared" si="363"/>
        <v>545000</v>
      </c>
      <c r="DZ153" s="708">
        <f t="shared" si="293"/>
        <v>191627.5</v>
      </c>
      <c r="EA153" s="529">
        <f t="shared" si="364"/>
        <v>353372.5</v>
      </c>
      <c r="EB153" s="530">
        <f t="shared" si="365"/>
        <v>1042.5</v>
      </c>
      <c r="EC153" s="533">
        <f t="shared" si="366"/>
        <v>39.959752766997269</v>
      </c>
      <c r="ED153" s="464">
        <f t="shared" si="371"/>
        <v>0</v>
      </c>
      <c r="EE153" s="524">
        <f t="shared" si="294"/>
        <v>1042.5</v>
      </c>
      <c r="EF153" s="531">
        <f t="shared" si="367"/>
        <v>39.959752766997269</v>
      </c>
      <c r="EG153" s="531">
        <f t="shared" si="368"/>
        <v>19.979876383498635</v>
      </c>
      <c r="EH153" s="486"/>
      <c r="EI153" s="379"/>
      <c r="EJ153" s="686"/>
      <c r="EK153" s="519">
        <f t="shared" si="344"/>
        <v>545000</v>
      </c>
      <c r="EL153" s="708">
        <f t="shared" si="295"/>
        <v>145250</v>
      </c>
      <c r="EM153" s="529">
        <f t="shared" si="296"/>
        <v>399750</v>
      </c>
      <c r="EN153" s="530">
        <f t="shared" si="297"/>
        <v>47420</v>
      </c>
      <c r="EO153" s="531">
        <f t="shared" si="298"/>
        <v>908.82085189976522</v>
      </c>
      <c r="EP153" s="641">
        <f t="shared" si="299"/>
        <v>0</v>
      </c>
      <c r="EQ153" s="530">
        <f t="shared" si="300"/>
        <v>47420</v>
      </c>
      <c r="ER153" s="532">
        <f t="shared" si="301"/>
        <v>908.82085189976522</v>
      </c>
      <c r="ES153" s="686"/>
      <c r="ET153" s="379"/>
      <c r="EU153" s="686"/>
      <c r="EV153" s="519">
        <f t="shared" si="345"/>
        <v>545000</v>
      </c>
      <c r="EW153" s="708">
        <f t="shared" si="302"/>
        <v>192150</v>
      </c>
      <c r="EX153" s="529">
        <f t="shared" si="303"/>
        <v>352850</v>
      </c>
      <c r="EY153" s="530">
        <f t="shared" si="304"/>
        <v>520</v>
      </c>
      <c r="EZ153" s="531">
        <f t="shared" si="305"/>
        <v>9.9659815054381671</v>
      </c>
      <c r="FA153" s="641">
        <f t="shared" si="306"/>
        <v>0</v>
      </c>
      <c r="FB153" s="530">
        <f t="shared" si="307"/>
        <v>520</v>
      </c>
      <c r="FC153" s="532">
        <f t="shared" si="308"/>
        <v>9.9659815054381671</v>
      </c>
      <c r="FD153" s="686"/>
      <c r="FE153" s="379"/>
      <c r="FF153" s="686"/>
      <c r="FG153" s="519">
        <f t="shared" si="346"/>
        <v>545000</v>
      </c>
      <c r="FH153" s="708">
        <f t="shared" si="309"/>
        <v>188850</v>
      </c>
      <c r="FI153" s="529">
        <f t="shared" si="310"/>
        <v>356150</v>
      </c>
      <c r="FJ153" s="530">
        <f t="shared" si="311"/>
        <v>3820</v>
      </c>
      <c r="FK153" s="531">
        <f t="shared" si="312"/>
        <v>73.21163336687269</v>
      </c>
      <c r="FL153" s="641">
        <f t="shared" si="313"/>
        <v>0</v>
      </c>
      <c r="FM153" s="530">
        <f t="shared" si="314"/>
        <v>3820</v>
      </c>
      <c r="FN153" s="532">
        <f t="shared" si="315"/>
        <v>73.21163336687269</v>
      </c>
      <c r="FO153" s="686"/>
      <c r="FP153" s="379"/>
      <c r="FQ153" s="686"/>
      <c r="FR153" s="519">
        <f t="shared" si="347"/>
        <v>545000</v>
      </c>
      <c r="FS153" s="708">
        <f t="shared" si="316"/>
        <v>166950</v>
      </c>
      <c r="FT153" s="529">
        <f t="shared" si="317"/>
        <v>378050</v>
      </c>
      <c r="FU153" s="530">
        <f t="shared" si="318"/>
        <v>25720</v>
      </c>
      <c r="FV153" s="531">
        <f t="shared" si="319"/>
        <v>492.93277753821093</v>
      </c>
      <c r="FW153" s="641">
        <f t="shared" si="320"/>
        <v>0</v>
      </c>
      <c r="FX153" s="530">
        <f t="shared" si="321"/>
        <v>25720</v>
      </c>
      <c r="FY153" s="532">
        <f t="shared" si="322"/>
        <v>492.93277753821093</v>
      </c>
      <c r="FZ153" s="686"/>
      <c r="GA153" s="379"/>
      <c r="GB153" s="379"/>
      <c r="GC153" s="379"/>
      <c r="GD153" s="379"/>
      <c r="GE153" s="379"/>
      <c r="GF153" s="379"/>
      <c r="GG153" s="379"/>
    </row>
    <row r="154" spans="1:189" s="1" customFormat="1" x14ac:dyDescent="0.25">
      <c r="A154" s="379"/>
      <c r="B154" s="379"/>
      <c r="C154" s="379"/>
      <c r="D154" s="379"/>
      <c r="E154" s="379"/>
      <c r="F154" s="379"/>
      <c r="G154" s="379"/>
      <c r="H154" s="379"/>
      <c r="I154" s="539"/>
      <c r="J154" s="379"/>
      <c r="K154" s="379"/>
      <c r="L154" s="379"/>
      <c r="M154" s="379"/>
      <c r="N154" s="379"/>
      <c r="O154" s="379"/>
      <c r="P154" s="379"/>
      <c r="Q154" s="379"/>
      <c r="R154" s="539"/>
      <c r="S154" s="379"/>
      <c r="T154" s="228"/>
      <c r="U154" s="450">
        <f t="shared" si="348"/>
        <v>550000</v>
      </c>
      <c r="V154" s="712">
        <f t="shared" si="349"/>
        <v>6964.3008932835655</v>
      </c>
      <c r="W154" s="752">
        <f t="shared" si="350"/>
        <v>-17780</v>
      </c>
      <c r="X154" s="697">
        <f t="shared" si="351"/>
        <v>18620</v>
      </c>
      <c r="Y154" s="745">
        <f t="shared" si="352"/>
        <v>-25280</v>
      </c>
      <c r="Z154" s="642">
        <f t="shared" si="353"/>
        <v>-25330</v>
      </c>
      <c r="AA154" s="439">
        <f t="shared" si="354"/>
        <v>1042.5</v>
      </c>
      <c r="AB154" s="713">
        <f t="shared" si="355"/>
        <v>1042.5</v>
      </c>
      <c r="AC154" s="630">
        <f t="shared" si="261"/>
        <v>26020</v>
      </c>
      <c r="AD154" s="459">
        <f t="shared" si="262"/>
        <v>26020</v>
      </c>
      <c r="AE154" s="228"/>
      <c r="AF154" s="379"/>
      <c r="AG154" s="228"/>
      <c r="AH154" s="715">
        <f t="shared" si="263"/>
        <v>1.9596772168618284</v>
      </c>
      <c r="AI154" s="749">
        <f t="shared" si="323"/>
        <v>-5.0030952782936575</v>
      </c>
      <c r="AJ154" s="716">
        <f t="shared" si="264"/>
        <v>5.2394619843547749</v>
      </c>
      <c r="AK154" s="746">
        <f t="shared" si="324"/>
        <v>-7.1135122966964941</v>
      </c>
      <c r="AL154" s="643">
        <f t="shared" si="325"/>
        <v>-7.1275817434858464</v>
      </c>
      <c r="AM154" s="457">
        <f t="shared" si="326"/>
        <v>0.29334796555799425</v>
      </c>
      <c r="AN154" s="717">
        <f t="shared" si="265"/>
        <v>0.29334796555799425</v>
      </c>
      <c r="AO154" s="633">
        <f t="shared" si="266"/>
        <v>7.3217401091789069</v>
      </c>
      <c r="AP154" s="634">
        <f t="shared" si="267"/>
        <v>7.3217401091789069</v>
      </c>
      <c r="AQ154" s="228"/>
      <c r="AR154" s="379"/>
      <c r="AS154" s="228"/>
      <c r="AT154" s="450">
        <f t="shared" si="327"/>
        <v>550000</v>
      </c>
      <c r="AU154" s="767">
        <f t="shared" si="268"/>
        <v>133.47325750148178</v>
      </c>
      <c r="AV154" s="750">
        <f t="shared" si="328"/>
        <v>-340.75990608978964</v>
      </c>
      <c r="AW154" s="720">
        <f t="shared" si="329"/>
        <v>356.85879929088208</v>
      </c>
      <c r="AX154" s="747">
        <f t="shared" si="330"/>
        <v>-484.50002395668628</v>
      </c>
      <c r="AY154" s="643">
        <f t="shared" si="331"/>
        <v>-485.4582914091323</v>
      </c>
      <c r="AZ154" s="457">
        <f t="shared" si="332"/>
        <v>19.979876383498635</v>
      </c>
      <c r="BA154" s="717">
        <f t="shared" si="333"/>
        <v>19.979876383498635</v>
      </c>
      <c r="BB154" s="458">
        <f t="shared" si="269"/>
        <v>498.68238225288678</v>
      </c>
      <c r="BC154" s="459">
        <f t="shared" si="269"/>
        <v>498.68238225288678</v>
      </c>
      <c r="BD154" s="228"/>
      <c r="BE154" s="379"/>
      <c r="BF154" s="539"/>
      <c r="BG154" s="379"/>
      <c r="BH154" s="379"/>
      <c r="BI154" s="460"/>
      <c r="BJ154" s="464">
        <f t="shared" si="356"/>
        <v>550000</v>
      </c>
      <c r="BK154" s="465">
        <f t="shared" si="270"/>
        <v>194620</v>
      </c>
      <c r="BL154" s="637">
        <f t="shared" si="271"/>
        <v>355380</v>
      </c>
      <c r="BM154" s="219"/>
      <c r="BN154" s="219"/>
      <c r="BO154" s="464">
        <f t="shared" si="334"/>
        <v>550000</v>
      </c>
      <c r="BP154" s="465">
        <f t="shared" si="272"/>
        <v>219900</v>
      </c>
      <c r="BQ154" s="637">
        <f t="shared" si="335"/>
        <v>330100</v>
      </c>
      <c r="BR154" s="707">
        <f t="shared" si="273"/>
        <v>-25280</v>
      </c>
      <c r="BS154" s="298"/>
      <c r="BT154" s="379"/>
      <c r="BU154" s="298"/>
      <c r="BV154" s="464">
        <f t="shared" si="357"/>
        <v>550000</v>
      </c>
      <c r="BW154" s="464">
        <f t="shared" si="358"/>
        <v>17622.42885</v>
      </c>
      <c r="BX154" s="637">
        <f t="shared" si="274"/>
        <v>373002.42885000003</v>
      </c>
      <c r="BY154" s="707">
        <f t="shared" si="275"/>
        <v>17622.428850000026</v>
      </c>
      <c r="BZ154" s="298"/>
      <c r="CA154" s="379"/>
      <c r="CB154" s="219"/>
      <c r="CC154" s="464">
        <f t="shared" si="260"/>
        <v>26302.132611940302</v>
      </c>
      <c r="CD154" s="464">
        <f t="shared" si="276"/>
        <v>576302.13261194027</v>
      </c>
      <c r="CE154" s="465">
        <f t="shared" si="277"/>
        <v>213957.8317186567</v>
      </c>
      <c r="CF154" s="637">
        <f t="shared" si="359"/>
        <v>362344.30089328357</v>
      </c>
      <c r="CG154" s="707">
        <f t="shared" si="278"/>
        <v>6964.3008932835655</v>
      </c>
      <c r="CH154" s="298"/>
      <c r="CI154" s="465">
        <f t="shared" si="279"/>
        <v>203700</v>
      </c>
      <c r="CJ154" s="464">
        <f t="shared" si="360"/>
        <v>346300</v>
      </c>
      <c r="CK154" s="637">
        <f t="shared" si="361"/>
        <v>17622.42885</v>
      </c>
      <c r="CL154" s="637">
        <f t="shared" si="336"/>
        <v>363922.42885000003</v>
      </c>
      <c r="CM154" s="707">
        <f t="shared" si="280"/>
        <v>8542.4288500000257</v>
      </c>
      <c r="CN154" s="298"/>
      <c r="CO154" s="379"/>
      <c r="CP154" s="539"/>
      <c r="CQ154" s="379"/>
      <c r="CR154" s="26"/>
      <c r="CS154" s="519">
        <f t="shared" si="337"/>
        <v>550000</v>
      </c>
      <c r="CT154" s="520">
        <f t="shared" si="372"/>
        <v>212400</v>
      </c>
      <c r="CU154" s="521">
        <f t="shared" si="281"/>
        <v>337600</v>
      </c>
      <c r="CV154" s="523">
        <f t="shared" si="282"/>
        <v>-17780</v>
      </c>
      <c r="CW154" s="26"/>
      <c r="CX154" s="519">
        <f t="shared" si="338"/>
        <v>550000</v>
      </c>
      <c r="CY154" s="520">
        <f t="shared" si="369"/>
        <v>192500</v>
      </c>
      <c r="CZ154" s="521">
        <f t="shared" si="283"/>
        <v>357500</v>
      </c>
      <c r="DA154" s="522">
        <f t="shared" si="284"/>
        <v>2120</v>
      </c>
      <c r="DB154" s="521">
        <f t="shared" si="339"/>
        <v>16500</v>
      </c>
      <c r="DC154" s="521">
        <f t="shared" si="285"/>
        <v>374000</v>
      </c>
      <c r="DD154" s="522">
        <f t="shared" si="362"/>
        <v>18620</v>
      </c>
      <c r="DE154" s="533">
        <f t="shared" si="340"/>
        <v>356.85879929088208</v>
      </c>
      <c r="DF154" s="26"/>
      <c r="DG154" s="379"/>
      <c r="DH154" s="480"/>
      <c r="DI154" s="519">
        <f t="shared" si="341"/>
        <v>550000</v>
      </c>
      <c r="DJ154" s="520">
        <f t="shared" si="370"/>
        <v>219900</v>
      </c>
      <c r="DK154" s="529">
        <f t="shared" si="286"/>
        <v>330100</v>
      </c>
      <c r="DL154" s="743">
        <f t="shared" si="287"/>
        <v>-25280</v>
      </c>
      <c r="DM154" s="744">
        <f t="shared" si="288"/>
        <v>-484.50002395668628</v>
      </c>
      <c r="DN154" s="480"/>
      <c r="DO154" s="379"/>
      <c r="DP154" s="484"/>
      <c r="DQ154" s="519">
        <f t="shared" si="342"/>
        <v>550000</v>
      </c>
      <c r="DR154" s="708">
        <f t="shared" si="289"/>
        <v>219950</v>
      </c>
      <c r="DS154" s="529">
        <f t="shared" si="290"/>
        <v>330050</v>
      </c>
      <c r="DT154" s="743">
        <f t="shared" si="291"/>
        <v>-25330</v>
      </c>
      <c r="DU154" s="744">
        <f t="shared" si="292"/>
        <v>-485.4582914091323</v>
      </c>
      <c r="DV154" s="484"/>
      <c r="DW154" s="379"/>
      <c r="DX154" s="486"/>
      <c r="DY154" s="464">
        <f t="shared" si="363"/>
        <v>550000</v>
      </c>
      <c r="DZ154" s="708">
        <f t="shared" si="293"/>
        <v>193577.5</v>
      </c>
      <c r="EA154" s="529">
        <f t="shared" si="364"/>
        <v>356422.5</v>
      </c>
      <c r="EB154" s="530">
        <f t="shared" si="365"/>
        <v>1042.5</v>
      </c>
      <c r="EC154" s="533">
        <f t="shared" si="366"/>
        <v>39.959752766997269</v>
      </c>
      <c r="ED154" s="464">
        <f t="shared" si="371"/>
        <v>0</v>
      </c>
      <c r="EE154" s="524">
        <f t="shared" si="294"/>
        <v>1042.5</v>
      </c>
      <c r="EF154" s="531">
        <f t="shared" si="367"/>
        <v>39.959752766997269</v>
      </c>
      <c r="EG154" s="531">
        <f t="shared" si="368"/>
        <v>19.979876383498635</v>
      </c>
      <c r="EH154" s="486"/>
      <c r="EI154" s="379"/>
      <c r="EJ154" s="686"/>
      <c r="EK154" s="519">
        <f t="shared" si="344"/>
        <v>550000</v>
      </c>
      <c r="EL154" s="708">
        <f t="shared" si="295"/>
        <v>146650</v>
      </c>
      <c r="EM154" s="529">
        <f t="shared" si="296"/>
        <v>403350</v>
      </c>
      <c r="EN154" s="530">
        <f t="shared" si="297"/>
        <v>47970</v>
      </c>
      <c r="EO154" s="531">
        <f t="shared" si="298"/>
        <v>919.36179387667096</v>
      </c>
      <c r="EP154" s="641">
        <f t="shared" si="299"/>
        <v>0</v>
      </c>
      <c r="EQ154" s="530">
        <f t="shared" si="300"/>
        <v>47970</v>
      </c>
      <c r="ER154" s="532">
        <f t="shared" si="301"/>
        <v>919.36179387667096</v>
      </c>
      <c r="ES154" s="686"/>
      <c r="ET154" s="379"/>
      <c r="EU154" s="686"/>
      <c r="EV154" s="519">
        <f t="shared" si="345"/>
        <v>550000</v>
      </c>
      <c r="EW154" s="708">
        <f t="shared" si="302"/>
        <v>194100</v>
      </c>
      <c r="EX154" s="529">
        <f t="shared" si="303"/>
        <v>355900</v>
      </c>
      <c r="EY154" s="530">
        <f t="shared" si="304"/>
        <v>520</v>
      </c>
      <c r="EZ154" s="531">
        <f t="shared" si="305"/>
        <v>9.9659815054381671</v>
      </c>
      <c r="FA154" s="641">
        <f t="shared" si="306"/>
        <v>0</v>
      </c>
      <c r="FB154" s="530">
        <f t="shared" si="307"/>
        <v>520</v>
      </c>
      <c r="FC154" s="532">
        <f t="shared" si="308"/>
        <v>9.9659815054381671</v>
      </c>
      <c r="FD154" s="686"/>
      <c r="FE154" s="379"/>
      <c r="FF154" s="686"/>
      <c r="FG154" s="519">
        <f t="shared" si="346"/>
        <v>550000</v>
      </c>
      <c r="FH154" s="708">
        <f t="shared" si="309"/>
        <v>190800</v>
      </c>
      <c r="FI154" s="529">
        <f t="shared" si="310"/>
        <v>359200</v>
      </c>
      <c r="FJ154" s="530">
        <f t="shared" si="311"/>
        <v>3820</v>
      </c>
      <c r="FK154" s="531">
        <f t="shared" si="312"/>
        <v>73.21163336687269</v>
      </c>
      <c r="FL154" s="641">
        <f t="shared" si="313"/>
        <v>0</v>
      </c>
      <c r="FM154" s="530">
        <f t="shared" si="314"/>
        <v>3820</v>
      </c>
      <c r="FN154" s="532">
        <f t="shared" si="315"/>
        <v>73.21163336687269</v>
      </c>
      <c r="FO154" s="686"/>
      <c r="FP154" s="379"/>
      <c r="FQ154" s="686"/>
      <c r="FR154" s="519">
        <f t="shared" si="347"/>
        <v>550000</v>
      </c>
      <c r="FS154" s="708">
        <f t="shared" si="316"/>
        <v>168600</v>
      </c>
      <c r="FT154" s="529">
        <f t="shared" si="317"/>
        <v>381400</v>
      </c>
      <c r="FU154" s="530">
        <f t="shared" si="318"/>
        <v>26020</v>
      </c>
      <c r="FV154" s="531">
        <f t="shared" si="319"/>
        <v>498.68238225288678</v>
      </c>
      <c r="FW154" s="641">
        <f t="shared" si="320"/>
        <v>0</v>
      </c>
      <c r="FX154" s="530">
        <f t="shared" si="321"/>
        <v>26020</v>
      </c>
      <c r="FY154" s="532">
        <f t="shared" si="322"/>
        <v>498.68238225288678</v>
      </c>
      <c r="FZ154" s="686"/>
      <c r="GA154" s="379"/>
      <c r="GB154" s="379"/>
      <c r="GC154" s="379"/>
      <c r="GD154" s="379"/>
      <c r="GE154" s="379"/>
      <c r="GF154" s="379"/>
      <c r="GG154" s="379"/>
    </row>
    <row r="155" spans="1:189" s="1" customFormat="1" x14ac:dyDescent="0.25">
      <c r="A155" s="379"/>
      <c r="B155" s="379"/>
      <c r="C155" s="379"/>
      <c r="D155" s="379"/>
      <c r="E155" s="379"/>
      <c r="F155" s="379"/>
      <c r="G155" s="379"/>
      <c r="H155" s="379"/>
      <c r="I155" s="539"/>
      <c r="J155" s="379"/>
      <c r="K155" s="379"/>
      <c r="L155" s="379"/>
      <c r="M155" s="379"/>
      <c r="N155" s="379"/>
      <c r="O155" s="379"/>
      <c r="P155" s="379"/>
      <c r="Q155" s="379"/>
      <c r="R155" s="539"/>
      <c r="S155" s="379"/>
      <c r="T155" s="228"/>
      <c r="U155" s="450">
        <f t="shared" si="348"/>
        <v>555000</v>
      </c>
      <c r="V155" s="712">
        <f t="shared" si="349"/>
        <v>6964.3008932835655</v>
      </c>
      <c r="W155" s="752">
        <f t="shared" si="350"/>
        <v>-18080</v>
      </c>
      <c r="X155" s="697">
        <f t="shared" si="351"/>
        <v>18820</v>
      </c>
      <c r="Y155" s="745">
        <f t="shared" si="352"/>
        <v>-25730</v>
      </c>
      <c r="Z155" s="642">
        <f t="shared" si="353"/>
        <v>-25630</v>
      </c>
      <c r="AA155" s="439">
        <f t="shared" si="354"/>
        <v>1042.5</v>
      </c>
      <c r="AB155" s="713">
        <f t="shared" si="355"/>
        <v>1042.5</v>
      </c>
      <c r="AC155" s="630">
        <f t="shared" si="261"/>
        <v>26320</v>
      </c>
      <c r="AD155" s="459">
        <f t="shared" si="262"/>
        <v>26320</v>
      </c>
      <c r="AE155" s="228"/>
      <c r="AF155" s="379"/>
      <c r="AG155" s="228"/>
      <c r="AH155" s="715">
        <f t="shared" si="263"/>
        <v>1.9430016720931746</v>
      </c>
      <c r="AI155" s="749">
        <f t="shared" si="323"/>
        <v>-5.044220628853612</v>
      </c>
      <c r="AJ155" s="716">
        <f t="shared" si="264"/>
        <v>5.2506765616717352</v>
      </c>
      <c r="AK155" s="746">
        <f t="shared" si="324"/>
        <v>-7.1785285829869148</v>
      </c>
      <c r="AL155" s="643">
        <f t="shared" si="325"/>
        <v>-7.1506291326060873</v>
      </c>
      <c r="AM155" s="457">
        <f t="shared" si="326"/>
        <v>0.29085177022012665</v>
      </c>
      <c r="AN155" s="717">
        <f t="shared" si="265"/>
        <v>0.29085177022012665</v>
      </c>
      <c r="AO155" s="633">
        <f t="shared" si="266"/>
        <v>7.3431353402337978</v>
      </c>
      <c r="AP155" s="634">
        <f t="shared" si="267"/>
        <v>7.3431353402337978</v>
      </c>
      <c r="AQ155" s="228"/>
      <c r="AR155" s="379"/>
      <c r="AS155" s="228"/>
      <c r="AT155" s="450">
        <f t="shared" si="327"/>
        <v>555000</v>
      </c>
      <c r="AU155" s="767">
        <f t="shared" si="268"/>
        <v>133.47325750148178</v>
      </c>
      <c r="AV155" s="750">
        <f t="shared" si="328"/>
        <v>-346.50951080446549</v>
      </c>
      <c r="AW155" s="720">
        <f t="shared" si="329"/>
        <v>360.691869100666</v>
      </c>
      <c r="AX155" s="747">
        <f t="shared" si="330"/>
        <v>-493.12443102870009</v>
      </c>
      <c r="AY155" s="643">
        <f t="shared" si="331"/>
        <v>-491.20789612380815</v>
      </c>
      <c r="AZ155" s="457">
        <f t="shared" si="332"/>
        <v>19.979876383498635</v>
      </c>
      <c r="BA155" s="717">
        <f t="shared" si="333"/>
        <v>19.979876383498635</v>
      </c>
      <c r="BB155" s="458">
        <f t="shared" si="269"/>
        <v>504.43198696756264</v>
      </c>
      <c r="BC155" s="459">
        <f t="shared" si="269"/>
        <v>504.43198696756264</v>
      </c>
      <c r="BD155" s="228"/>
      <c r="BE155" s="379"/>
      <c r="BF155" s="539"/>
      <c r="BG155" s="379"/>
      <c r="BH155" s="379"/>
      <c r="BI155" s="460"/>
      <c r="BJ155" s="464">
        <f t="shared" si="356"/>
        <v>555000</v>
      </c>
      <c r="BK155" s="465">
        <f t="shared" si="270"/>
        <v>196570</v>
      </c>
      <c r="BL155" s="637">
        <f t="shared" si="271"/>
        <v>358430</v>
      </c>
      <c r="BM155" s="219"/>
      <c r="BN155" s="219"/>
      <c r="BO155" s="464">
        <f t="shared" si="334"/>
        <v>555000</v>
      </c>
      <c r="BP155" s="465">
        <f t="shared" si="272"/>
        <v>222300</v>
      </c>
      <c r="BQ155" s="637">
        <f t="shared" si="335"/>
        <v>332700</v>
      </c>
      <c r="BR155" s="707">
        <f t="shared" si="273"/>
        <v>-25730</v>
      </c>
      <c r="BS155" s="298"/>
      <c r="BT155" s="379"/>
      <c r="BU155" s="298"/>
      <c r="BV155" s="464">
        <f t="shared" si="357"/>
        <v>555000</v>
      </c>
      <c r="BW155" s="464">
        <f t="shared" si="358"/>
        <v>17622.42885</v>
      </c>
      <c r="BX155" s="637">
        <f t="shared" si="274"/>
        <v>376052.42885000003</v>
      </c>
      <c r="BY155" s="707">
        <f t="shared" si="275"/>
        <v>17622.428850000026</v>
      </c>
      <c r="BZ155" s="298"/>
      <c r="CA155" s="379"/>
      <c r="CB155" s="219"/>
      <c r="CC155" s="464">
        <f t="shared" si="260"/>
        <v>26302.132611940302</v>
      </c>
      <c r="CD155" s="464">
        <f t="shared" si="276"/>
        <v>581302.13261194027</v>
      </c>
      <c r="CE155" s="465">
        <f t="shared" si="277"/>
        <v>215907.8317186567</v>
      </c>
      <c r="CF155" s="637">
        <f t="shared" si="359"/>
        <v>365394.30089328357</v>
      </c>
      <c r="CG155" s="707">
        <f t="shared" si="278"/>
        <v>6964.3008932835655</v>
      </c>
      <c r="CH155" s="298"/>
      <c r="CI155" s="465">
        <f t="shared" si="279"/>
        <v>205650</v>
      </c>
      <c r="CJ155" s="464">
        <f t="shared" si="360"/>
        <v>349350</v>
      </c>
      <c r="CK155" s="637">
        <f t="shared" si="361"/>
        <v>17622.42885</v>
      </c>
      <c r="CL155" s="637">
        <f t="shared" si="336"/>
        <v>366972.42885000003</v>
      </c>
      <c r="CM155" s="707">
        <f t="shared" si="280"/>
        <v>8542.4288500000257</v>
      </c>
      <c r="CN155" s="298"/>
      <c r="CO155" s="379"/>
      <c r="CP155" s="539"/>
      <c r="CQ155" s="379"/>
      <c r="CR155" s="26"/>
      <c r="CS155" s="519">
        <f t="shared" si="337"/>
        <v>555000</v>
      </c>
      <c r="CT155" s="520">
        <f t="shared" si="372"/>
        <v>214650</v>
      </c>
      <c r="CU155" s="521">
        <f t="shared" si="281"/>
        <v>340350</v>
      </c>
      <c r="CV155" s="523">
        <f t="shared" si="282"/>
        <v>-18080</v>
      </c>
      <c r="CW155" s="26"/>
      <c r="CX155" s="519">
        <f t="shared" si="338"/>
        <v>555000</v>
      </c>
      <c r="CY155" s="520">
        <f t="shared" si="369"/>
        <v>194250</v>
      </c>
      <c r="CZ155" s="521">
        <f t="shared" si="283"/>
        <v>360750</v>
      </c>
      <c r="DA155" s="522">
        <f t="shared" si="284"/>
        <v>2320</v>
      </c>
      <c r="DB155" s="521">
        <f t="shared" si="339"/>
        <v>16500</v>
      </c>
      <c r="DC155" s="521">
        <f t="shared" si="285"/>
        <v>377250</v>
      </c>
      <c r="DD155" s="522">
        <f t="shared" si="362"/>
        <v>18820</v>
      </c>
      <c r="DE155" s="533">
        <f t="shared" si="340"/>
        <v>360.691869100666</v>
      </c>
      <c r="DF155" s="26"/>
      <c r="DG155" s="379"/>
      <c r="DH155" s="480"/>
      <c r="DI155" s="519">
        <f t="shared" si="341"/>
        <v>555000</v>
      </c>
      <c r="DJ155" s="520">
        <f t="shared" si="370"/>
        <v>222300</v>
      </c>
      <c r="DK155" s="529">
        <f t="shared" si="286"/>
        <v>332700</v>
      </c>
      <c r="DL155" s="743">
        <f t="shared" si="287"/>
        <v>-25730</v>
      </c>
      <c r="DM155" s="744">
        <f t="shared" si="288"/>
        <v>-493.12443102870009</v>
      </c>
      <c r="DN155" s="480"/>
      <c r="DO155" s="379"/>
      <c r="DP155" s="484"/>
      <c r="DQ155" s="519">
        <f t="shared" si="342"/>
        <v>555000</v>
      </c>
      <c r="DR155" s="708">
        <f t="shared" si="289"/>
        <v>222200</v>
      </c>
      <c r="DS155" s="529">
        <f t="shared" si="290"/>
        <v>332800</v>
      </c>
      <c r="DT155" s="743">
        <f t="shared" si="291"/>
        <v>-25630</v>
      </c>
      <c r="DU155" s="744">
        <f t="shared" si="292"/>
        <v>-491.20789612380815</v>
      </c>
      <c r="DV155" s="484"/>
      <c r="DW155" s="379"/>
      <c r="DX155" s="486"/>
      <c r="DY155" s="464">
        <f t="shared" si="363"/>
        <v>555000</v>
      </c>
      <c r="DZ155" s="708">
        <f t="shared" si="293"/>
        <v>195527.5</v>
      </c>
      <c r="EA155" s="529">
        <f t="shared" si="364"/>
        <v>359472.5</v>
      </c>
      <c r="EB155" s="530">
        <f t="shared" si="365"/>
        <v>1042.5</v>
      </c>
      <c r="EC155" s="533">
        <f t="shared" si="366"/>
        <v>39.959752766997269</v>
      </c>
      <c r="ED155" s="464">
        <f t="shared" si="371"/>
        <v>0</v>
      </c>
      <c r="EE155" s="524">
        <f t="shared" si="294"/>
        <v>1042.5</v>
      </c>
      <c r="EF155" s="531">
        <f t="shared" si="367"/>
        <v>39.959752766997269</v>
      </c>
      <c r="EG155" s="531">
        <f t="shared" si="368"/>
        <v>19.979876383498635</v>
      </c>
      <c r="EH155" s="486"/>
      <c r="EI155" s="379"/>
      <c r="EJ155" s="686"/>
      <c r="EK155" s="519">
        <f t="shared" si="344"/>
        <v>555000</v>
      </c>
      <c r="EL155" s="708">
        <f t="shared" si="295"/>
        <v>148050</v>
      </c>
      <c r="EM155" s="529">
        <f t="shared" si="296"/>
        <v>406950</v>
      </c>
      <c r="EN155" s="530">
        <f t="shared" si="297"/>
        <v>48520</v>
      </c>
      <c r="EO155" s="531">
        <f t="shared" si="298"/>
        <v>929.9027358535767</v>
      </c>
      <c r="EP155" s="641">
        <f t="shared" si="299"/>
        <v>0</v>
      </c>
      <c r="EQ155" s="530">
        <f t="shared" si="300"/>
        <v>48520</v>
      </c>
      <c r="ER155" s="532">
        <f t="shared" si="301"/>
        <v>929.9027358535767</v>
      </c>
      <c r="ES155" s="686"/>
      <c r="ET155" s="379"/>
      <c r="EU155" s="686"/>
      <c r="EV155" s="519">
        <f t="shared" si="345"/>
        <v>555000</v>
      </c>
      <c r="EW155" s="708">
        <f t="shared" si="302"/>
        <v>196050</v>
      </c>
      <c r="EX155" s="529">
        <f t="shared" si="303"/>
        <v>358950</v>
      </c>
      <c r="EY155" s="530">
        <f t="shared" si="304"/>
        <v>520</v>
      </c>
      <c r="EZ155" s="531">
        <f t="shared" si="305"/>
        <v>9.9659815054381671</v>
      </c>
      <c r="FA155" s="641">
        <f t="shared" si="306"/>
        <v>0</v>
      </c>
      <c r="FB155" s="530">
        <f t="shared" si="307"/>
        <v>520</v>
      </c>
      <c r="FC155" s="532">
        <f t="shared" si="308"/>
        <v>9.9659815054381671</v>
      </c>
      <c r="FD155" s="686"/>
      <c r="FE155" s="379"/>
      <c r="FF155" s="686"/>
      <c r="FG155" s="519">
        <f t="shared" si="346"/>
        <v>555000</v>
      </c>
      <c r="FH155" s="708">
        <f t="shared" si="309"/>
        <v>192750</v>
      </c>
      <c r="FI155" s="529">
        <f t="shared" si="310"/>
        <v>362250</v>
      </c>
      <c r="FJ155" s="530">
        <f t="shared" si="311"/>
        <v>3820</v>
      </c>
      <c r="FK155" s="531">
        <f t="shared" si="312"/>
        <v>73.21163336687269</v>
      </c>
      <c r="FL155" s="641">
        <f t="shared" si="313"/>
        <v>0</v>
      </c>
      <c r="FM155" s="530">
        <f t="shared" si="314"/>
        <v>3820</v>
      </c>
      <c r="FN155" s="532">
        <f t="shared" si="315"/>
        <v>73.21163336687269</v>
      </c>
      <c r="FO155" s="686"/>
      <c r="FP155" s="379"/>
      <c r="FQ155" s="686"/>
      <c r="FR155" s="519">
        <f t="shared" si="347"/>
        <v>555000</v>
      </c>
      <c r="FS155" s="708">
        <f t="shared" si="316"/>
        <v>170250</v>
      </c>
      <c r="FT155" s="529">
        <f t="shared" si="317"/>
        <v>384750</v>
      </c>
      <c r="FU155" s="530">
        <f t="shared" si="318"/>
        <v>26320</v>
      </c>
      <c r="FV155" s="531">
        <f t="shared" si="319"/>
        <v>504.43198696756264</v>
      </c>
      <c r="FW155" s="641">
        <f t="shared" si="320"/>
        <v>0</v>
      </c>
      <c r="FX155" s="530">
        <f t="shared" si="321"/>
        <v>26320</v>
      </c>
      <c r="FY155" s="532">
        <f t="shared" si="322"/>
        <v>504.43198696756264</v>
      </c>
      <c r="FZ155" s="686"/>
      <c r="GA155" s="379"/>
      <c r="GB155" s="379"/>
      <c r="GC155" s="379"/>
      <c r="GD155" s="379"/>
      <c r="GE155" s="379"/>
      <c r="GF155" s="379"/>
      <c r="GG155" s="379"/>
    </row>
    <row r="156" spans="1:189" s="1" customFormat="1" x14ac:dyDescent="0.25">
      <c r="A156" s="379"/>
      <c r="B156" s="379"/>
      <c r="C156" s="379"/>
      <c r="D156" s="379"/>
      <c r="E156" s="379"/>
      <c r="F156" s="379"/>
      <c r="G156" s="379"/>
      <c r="H156" s="379"/>
      <c r="I156" s="539"/>
      <c r="J156" s="379"/>
      <c r="K156" s="379"/>
      <c r="L156" s="379"/>
      <c r="M156" s="379"/>
      <c r="N156" s="379"/>
      <c r="O156" s="379"/>
      <c r="P156" s="379"/>
      <c r="Q156" s="379"/>
      <c r="R156" s="539"/>
      <c r="S156" s="379"/>
      <c r="T156" s="228"/>
      <c r="U156" s="450">
        <f t="shared" si="348"/>
        <v>560000</v>
      </c>
      <c r="V156" s="712">
        <f t="shared" si="349"/>
        <v>6964.3008932835655</v>
      </c>
      <c r="W156" s="752">
        <f t="shared" si="350"/>
        <v>-18380</v>
      </c>
      <c r="X156" s="697">
        <f t="shared" si="351"/>
        <v>19020</v>
      </c>
      <c r="Y156" s="745">
        <f t="shared" si="352"/>
        <v>-26180</v>
      </c>
      <c r="Z156" s="642">
        <f t="shared" si="353"/>
        <v>-25930</v>
      </c>
      <c r="AA156" s="439">
        <f t="shared" si="354"/>
        <v>1042.5</v>
      </c>
      <c r="AB156" s="713">
        <f t="shared" si="355"/>
        <v>1042.5</v>
      </c>
      <c r="AC156" s="630">
        <f t="shared" si="261"/>
        <v>26620</v>
      </c>
      <c r="AD156" s="459">
        <f t="shared" si="262"/>
        <v>26620</v>
      </c>
      <c r="AE156" s="228"/>
      <c r="AF156" s="379"/>
      <c r="AG156" s="228"/>
      <c r="AH156" s="715">
        <f t="shared" si="263"/>
        <v>1.9266075282957744</v>
      </c>
      <c r="AI156" s="749">
        <f t="shared" si="323"/>
        <v>-5.0846519862786321</v>
      </c>
      <c r="AJ156" s="716">
        <f t="shared" si="264"/>
        <v>5.26170189222087</v>
      </c>
      <c r="AK156" s="746">
        <f t="shared" si="324"/>
        <v>-7.2424477149496518</v>
      </c>
      <c r="AL156" s="643">
        <f t="shared" si="325"/>
        <v>-7.1732875954409652</v>
      </c>
      <c r="AM156" s="457">
        <f t="shared" si="326"/>
        <v>0.28839769835122275</v>
      </c>
      <c r="AN156" s="717">
        <f t="shared" si="265"/>
        <v>0.28839769835122275</v>
      </c>
      <c r="AO156" s="633">
        <f t="shared" si="266"/>
        <v>7.3641695252849395</v>
      </c>
      <c r="AP156" s="634">
        <f t="shared" si="267"/>
        <v>7.3641695252849395</v>
      </c>
      <c r="AQ156" s="228"/>
      <c r="AR156" s="379"/>
      <c r="AS156" s="228"/>
      <c r="AT156" s="450">
        <f t="shared" si="327"/>
        <v>560000</v>
      </c>
      <c r="AU156" s="767">
        <f t="shared" si="268"/>
        <v>133.47325750148178</v>
      </c>
      <c r="AV156" s="750">
        <f t="shared" si="328"/>
        <v>-352.2591155191414</v>
      </c>
      <c r="AW156" s="720">
        <f t="shared" si="329"/>
        <v>364.52493891044992</v>
      </c>
      <c r="AX156" s="747">
        <f t="shared" si="330"/>
        <v>-501.7488381007139</v>
      </c>
      <c r="AY156" s="643">
        <f t="shared" si="331"/>
        <v>-496.95750083848401</v>
      </c>
      <c r="AZ156" s="457">
        <f t="shared" si="332"/>
        <v>19.979876383498635</v>
      </c>
      <c r="BA156" s="717">
        <f t="shared" si="333"/>
        <v>19.979876383498635</v>
      </c>
      <c r="BB156" s="458">
        <f t="shared" si="269"/>
        <v>510.18159168223849</v>
      </c>
      <c r="BC156" s="459">
        <f t="shared" si="269"/>
        <v>510.18159168223849</v>
      </c>
      <c r="BD156" s="228"/>
      <c r="BE156" s="379"/>
      <c r="BF156" s="539"/>
      <c r="BG156" s="379"/>
      <c r="BH156" s="379"/>
      <c r="BI156" s="460"/>
      <c r="BJ156" s="464">
        <f t="shared" si="356"/>
        <v>560000</v>
      </c>
      <c r="BK156" s="465">
        <f t="shared" si="270"/>
        <v>198520</v>
      </c>
      <c r="BL156" s="637">
        <f t="shared" si="271"/>
        <v>361480</v>
      </c>
      <c r="BM156" s="219"/>
      <c r="BN156" s="219"/>
      <c r="BO156" s="464">
        <f t="shared" si="334"/>
        <v>560000</v>
      </c>
      <c r="BP156" s="465">
        <f t="shared" si="272"/>
        <v>224700</v>
      </c>
      <c r="BQ156" s="637">
        <f t="shared" si="335"/>
        <v>335300</v>
      </c>
      <c r="BR156" s="707">
        <f t="shared" si="273"/>
        <v>-26180</v>
      </c>
      <c r="BS156" s="298"/>
      <c r="BT156" s="379"/>
      <c r="BU156" s="298"/>
      <c r="BV156" s="464">
        <f t="shared" si="357"/>
        <v>560000</v>
      </c>
      <c r="BW156" s="464">
        <f t="shared" si="358"/>
        <v>17622.42885</v>
      </c>
      <c r="BX156" s="637">
        <f t="shared" si="274"/>
        <v>379102.42885000003</v>
      </c>
      <c r="BY156" s="707">
        <f t="shared" si="275"/>
        <v>17622.428850000026</v>
      </c>
      <c r="BZ156" s="298"/>
      <c r="CA156" s="379"/>
      <c r="CB156" s="219"/>
      <c r="CC156" s="464">
        <f t="shared" si="260"/>
        <v>26302.132611940302</v>
      </c>
      <c r="CD156" s="464">
        <f t="shared" si="276"/>
        <v>586302.13261194027</v>
      </c>
      <c r="CE156" s="465">
        <f t="shared" si="277"/>
        <v>217857.8317186567</v>
      </c>
      <c r="CF156" s="637">
        <f t="shared" si="359"/>
        <v>368444.30089328357</v>
      </c>
      <c r="CG156" s="707">
        <f t="shared" si="278"/>
        <v>6964.3008932835655</v>
      </c>
      <c r="CH156" s="298"/>
      <c r="CI156" s="465">
        <f t="shared" si="279"/>
        <v>207600</v>
      </c>
      <c r="CJ156" s="464">
        <f t="shared" si="360"/>
        <v>352400</v>
      </c>
      <c r="CK156" s="637">
        <f t="shared" si="361"/>
        <v>17622.42885</v>
      </c>
      <c r="CL156" s="637">
        <f t="shared" si="336"/>
        <v>370022.42885000003</v>
      </c>
      <c r="CM156" s="707">
        <f t="shared" si="280"/>
        <v>8542.4288500000257</v>
      </c>
      <c r="CN156" s="298"/>
      <c r="CO156" s="379"/>
      <c r="CP156" s="539"/>
      <c r="CQ156" s="379"/>
      <c r="CR156" s="26"/>
      <c r="CS156" s="519">
        <f t="shared" si="337"/>
        <v>560000</v>
      </c>
      <c r="CT156" s="520">
        <f t="shared" si="372"/>
        <v>216900</v>
      </c>
      <c r="CU156" s="521">
        <f t="shared" si="281"/>
        <v>343100</v>
      </c>
      <c r="CV156" s="523">
        <f t="shared" si="282"/>
        <v>-18380</v>
      </c>
      <c r="CW156" s="26"/>
      <c r="CX156" s="519">
        <f t="shared" si="338"/>
        <v>560000</v>
      </c>
      <c r="CY156" s="520">
        <f t="shared" si="369"/>
        <v>196000</v>
      </c>
      <c r="CZ156" s="521">
        <f t="shared" si="283"/>
        <v>364000</v>
      </c>
      <c r="DA156" s="522">
        <f t="shared" si="284"/>
        <v>2520</v>
      </c>
      <c r="DB156" s="521">
        <f t="shared" si="339"/>
        <v>16500</v>
      </c>
      <c r="DC156" s="521">
        <f t="shared" si="285"/>
        <v>380500</v>
      </c>
      <c r="DD156" s="522">
        <f t="shared" si="362"/>
        <v>19020</v>
      </c>
      <c r="DE156" s="533">
        <f t="shared" si="340"/>
        <v>364.52493891044992</v>
      </c>
      <c r="DF156" s="26"/>
      <c r="DG156" s="379"/>
      <c r="DH156" s="480"/>
      <c r="DI156" s="519">
        <f t="shared" si="341"/>
        <v>560000</v>
      </c>
      <c r="DJ156" s="520">
        <f t="shared" si="370"/>
        <v>224700</v>
      </c>
      <c r="DK156" s="529">
        <f t="shared" si="286"/>
        <v>335300</v>
      </c>
      <c r="DL156" s="743">
        <f t="shared" si="287"/>
        <v>-26180</v>
      </c>
      <c r="DM156" s="744">
        <f t="shared" si="288"/>
        <v>-501.7488381007139</v>
      </c>
      <c r="DN156" s="480"/>
      <c r="DO156" s="379"/>
      <c r="DP156" s="484"/>
      <c r="DQ156" s="519">
        <f t="shared" si="342"/>
        <v>560000</v>
      </c>
      <c r="DR156" s="708">
        <f t="shared" si="289"/>
        <v>224450</v>
      </c>
      <c r="DS156" s="529">
        <f t="shared" si="290"/>
        <v>335550</v>
      </c>
      <c r="DT156" s="743">
        <f t="shared" si="291"/>
        <v>-25930</v>
      </c>
      <c r="DU156" s="744">
        <f t="shared" si="292"/>
        <v>-496.95750083848401</v>
      </c>
      <c r="DV156" s="484"/>
      <c r="DW156" s="379"/>
      <c r="DX156" s="486"/>
      <c r="DY156" s="464">
        <f t="shared" si="363"/>
        <v>560000</v>
      </c>
      <c r="DZ156" s="708">
        <f t="shared" si="293"/>
        <v>197477.5</v>
      </c>
      <c r="EA156" s="529">
        <f t="shared" si="364"/>
        <v>362522.5</v>
      </c>
      <c r="EB156" s="530">
        <f t="shared" si="365"/>
        <v>1042.5</v>
      </c>
      <c r="EC156" s="533">
        <f t="shared" si="366"/>
        <v>39.959752766997269</v>
      </c>
      <c r="ED156" s="464">
        <f t="shared" si="371"/>
        <v>0</v>
      </c>
      <c r="EE156" s="524">
        <f t="shared" si="294"/>
        <v>1042.5</v>
      </c>
      <c r="EF156" s="531">
        <f t="shared" si="367"/>
        <v>39.959752766997269</v>
      </c>
      <c r="EG156" s="531">
        <f t="shared" si="368"/>
        <v>19.979876383498635</v>
      </c>
      <c r="EH156" s="486"/>
      <c r="EI156" s="379"/>
      <c r="EJ156" s="686"/>
      <c r="EK156" s="519">
        <f t="shared" si="344"/>
        <v>560000</v>
      </c>
      <c r="EL156" s="708">
        <f t="shared" si="295"/>
        <v>149450</v>
      </c>
      <c r="EM156" s="529">
        <f t="shared" si="296"/>
        <v>410550</v>
      </c>
      <c r="EN156" s="530">
        <f t="shared" si="297"/>
        <v>49070</v>
      </c>
      <c r="EO156" s="531">
        <f t="shared" si="298"/>
        <v>940.44367783048244</v>
      </c>
      <c r="EP156" s="641">
        <f t="shared" si="299"/>
        <v>0</v>
      </c>
      <c r="EQ156" s="530">
        <f t="shared" si="300"/>
        <v>49070</v>
      </c>
      <c r="ER156" s="532">
        <f t="shared" si="301"/>
        <v>940.44367783048244</v>
      </c>
      <c r="ES156" s="686"/>
      <c r="ET156" s="379"/>
      <c r="EU156" s="686"/>
      <c r="EV156" s="519">
        <f t="shared" si="345"/>
        <v>560000</v>
      </c>
      <c r="EW156" s="708">
        <f t="shared" si="302"/>
        <v>198000</v>
      </c>
      <c r="EX156" s="529">
        <f t="shared" si="303"/>
        <v>362000</v>
      </c>
      <c r="EY156" s="530">
        <f t="shared" si="304"/>
        <v>520</v>
      </c>
      <c r="EZ156" s="531">
        <f t="shared" si="305"/>
        <v>9.9659815054381671</v>
      </c>
      <c r="FA156" s="641">
        <f t="shared" si="306"/>
        <v>0</v>
      </c>
      <c r="FB156" s="530">
        <f t="shared" si="307"/>
        <v>520</v>
      </c>
      <c r="FC156" s="532">
        <f t="shared" si="308"/>
        <v>9.9659815054381671</v>
      </c>
      <c r="FD156" s="686"/>
      <c r="FE156" s="379"/>
      <c r="FF156" s="686"/>
      <c r="FG156" s="519">
        <f t="shared" si="346"/>
        <v>560000</v>
      </c>
      <c r="FH156" s="708">
        <f t="shared" si="309"/>
        <v>194700</v>
      </c>
      <c r="FI156" s="529">
        <f t="shared" si="310"/>
        <v>365300</v>
      </c>
      <c r="FJ156" s="530">
        <f t="shared" si="311"/>
        <v>3820</v>
      </c>
      <c r="FK156" s="531">
        <f t="shared" si="312"/>
        <v>73.21163336687269</v>
      </c>
      <c r="FL156" s="641">
        <f t="shared" si="313"/>
        <v>0</v>
      </c>
      <c r="FM156" s="530">
        <f t="shared" si="314"/>
        <v>3820</v>
      </c>
      <c r="FN156" s="532">
        <f t="shared" si="315"/>
        <v>73.21163336687269</v>
      </c>
      <c r="FO156" s="686"/>
      <c r="FP156" s="379"/>
      <c r="FQ156" s="686"/>
      <c r="FR156" s="519">
        <f t="shared" si="347"/>
        <v>560000</v>
      </c>
      <c r="FS156" s="708">
        <f t="shared" si="316"/>
        <v>171900</v>
      </c>
      <c r="FT156" s="529">
        <f t="shared" si="317"/>
        <v>388100</v>
      </c>
      <c r="FU156" s="530">
        <f t="shared" si="318"/>
        <v>26620</v>
      </c>
      <c r="FV156" s="531">
        <f t="shared" si="319"/>
        <v>510.18159168223849</v>
      </c>
      <c r="FW156" s="641">
        <f t="shared" si="320"/>
        <v>0</v>
      </c>
      <c r="FX156" s="530">
        <f t="shared" si="321"/>
        <v>26620</v>
      </c>
      <c r="FY156" s="532">
        <f t="shared" si="322"/>
        <v>510.18159168223849</v>
      </c>
      <c r="FZ156" s="686"/>
      <c r="GA156" s="379"/>
      <c r="GB156" s="379"/>
      <c r="GC156" s="379"/>
      <c r="GD156" s="379"/>
      <c r="GE156" s="379"/>
      <c r="GF156" s="379"/>
      <c r="GG156" s="379"/>
    </row>
    <row r="157" spans="1:189" s="1" customFormat="1" x14ac:dyDescent="0.25">
      <c r="A157" s="379"/>
      <c r="B157" s="379"/>
      <c r="C157" s="379"/>
      <c r="D157" s="379"/>
      <c r="E157" s="379"/>
      <c r="F157" s="379"/>
      <c r="G157" s="379"/>
      <c r="H157" s="379"/>
      <c r="I157" s="539"/>
      <c r="J157" s="379"/>
      <c r="K157" s="379"/>
      <c r="L157" s="379"/>
      <c r="M157" s="379"/>
      <c r="N157" s="379"/>
      <c r="O157" s="379"/>
      <c r="P157" s="379"/>
      <c r="Q157" s="379"/>
      <c r="R157" s="539"/>
      <c r="S157" s="379"/>
      <c r="T157" s="228"/>
      <c r="U157" s="450">
        <f t="shared" si="348"/>
        <v>565000</v>
      </c>
      <c r="V157" s="712">
        <f t="shared" si="349"/>
        <v>6964.3008932835655</v>
      </c>
      <c r="W157" s="752">
        <f t="shared" si="350"/>
        <v>-18680</v>
      </c>
      <c r="X157" s="697">
        <f t="shared" si="351"/>
        <v>19220</v>
      </c>
      <c r="Y157" s="745">
        <f t="shared" si="352"/>
        <v>-26630</v>
      </c>
      <c r="Z157" s="642">
        <f t="shared" si="353"/>
        <v>-26230</v>
      </c>
      <c r="AA157" s="439">
        <f t="shared" si="354"/>
        <v>1042.5</v>
      </c>
      <c r="AB157" s="713">
        <f t="shared" si="355"/>
        <v>1042.5</v>
      </c>
      <c r="AC157" s="630">
        <f t="shared" si="261"/>
        <v>26920</v>
      </c>
      <c r="AD157" s="459">
        <f t="shared" si="262"/>
        <v>26920</v>
      </c>
      <c r="AE157" s="228"/>
      <c r="AF157" s="379"/>
      <c r="AG157" s="228"/>
      <c r="AH157" s="715">
        <f t="shared" si="263"/>
        <v>1.9104877220759788</v>
      </c>
      <c r="AI157" s="749">
        <f t="shared" si="323"/>
        <v>-5.1244067703618361</v>
      </c>
      <c r="AJ157" s="716">
        <f t="shared" si="264"/>
        <v>5.27254272625024</v>
      </c>
      <c r="AK157" s="746">
        <f t="shared" si="324"/>
        <v>-7.305297232052232</v>
      </c>
      <c r="AL157" s="643">
        <f t="shared" si="325"/>
        <v>-7.1955668943571176</v>
      </c>
      <c r="AM157" s="457">
        <f t="shared" si="326"/>
        <v>0.28598469261789156</v>
      </c>
      <c r="AN157" s="717">
        <f t="shared" si="265"/>
        <v>0.28598469261789156</v>
      </c>
      <c r="AO157" s="633">
        <f t="shared" si="266"/>
        <v>7.3848517268811893</v>
      </c>
      <c r="AP157" s="634">
        <f t="shared" si="267"/>
        <v>7.3848517268811893</v>
      </c>
      <c r="AQ157" s="228"/>
      <c r="AR157" s="379"/>
      <c r="AS157" s="228"/>
      <c r="AT157" s="450">
        <f t="shared" si="327"/>
        <v>565000</v>
      </c>
      <c r="AU157" s="767">
        <f t="shared" si="268"/>
        <v>133.47325750148178</v>
      </c>
      <c r="AV157" s="750">
        <f t="shared" si="328"/>
        <v>-358.00872023381726</v>
      </c>
      <c r="AW157" s="720">
        <f t="shared" si="329"/>
        <v>368.35800872023378</v>
      </c>
      <c r="AX157" s="747">
        <f t="shared" si="330"/>
        <v>-510.37324517272771</v>
      </c>
      <c r="AY157" s="643">
        <f t="shared" si="331"/>
        <v>-502.70710555315986</v>
      </c>
      <c r="AZ157" s="457">
        <f t="shared" si="332"/>
        <v>19.979876383498635</v>
      </c>
      <c r="BA157" s="717">
        <f t="shared" si="333"/>
        <v>19.979876383498635</v>
      </c>
      <c r="BB157" s="458">
        <f t="shared" si="269"/>
        <v>515.9311963969144</v>
      </c>
      <c r="BC157" s="459">
        <f t="shared" si="269"/>
        <v>515.9311963969144</v>
      </c>
      <c r="BD157" s="228"/>
      <c r="BE157" s="379"/>
      <c r="BF157" s="539"/>
      <c r="BG157" s="379"/>
      <c r="BH157" s="379"/>
      <c r="BI157" s="460"/>
      <c r="BJ157" s="464">
        <f t="shared" si="356"/>
        <v>565000</v>
      </c>
      <c r="BK157" s="465">
        <f t="shared" si="270"/>
        <v>200470</v>
      </c>
      <c r="BL157" s="637">
        <f t="shared" si="271"/>
        <v>364530</v>
      </c>
      <c r="BM157" s="219"/>
      <c r="BN157" s="219"/>
      <c r="BO157" s="464">
        <f t="shared" si="334"/>
        <v>565000</v>
      </c>
      <c r="BP157" s="465">
        <f t="shared" si="272"/>
        <v>227100</v>
      </c>
      <c r="BQ157" s="637">
        <f t="shared" si="335"/>
        <v>337900</v>
      </c>
      <c r="BR157" s="707">
        <f t="shared" si="273"/>
        <v>-26630</v>
      </c>
      <c r="BS157" s="298"/>
      <c r="BT157" s="379"/>
      <c r="BU157" s="298"/>
      <c r="BV157" s="464">
        <f t="shared" si="357"/>
        <v>565000</v>
      </c>
      <c r="BW157" s="464">
        <f t="shared" si="358"/>
        <v>17622.42885</v>
      </c>
      <c r="BX157" s="637">
        <f t="shared" si="274"/>
        <v>382152.42885000003</v>
      </c>
      <c r="BY157" s="707">
        <f t="shared" si="275"/>
        <v>17622.428850000026</v>
      </c>
      <c r="BZ157" s="298"/>
      <c r="CA157" s="379"/>
      <c r="CB157" s="219"/>
      <c r="CC157" s="464">
        <f t="shared" si="260"/>
        <v>26302.132611940302</v>
      </c>
      <c r="CD157" s="464">
        <f t="shared" si="276"/>
        <v>591302.13261194027</v>
      </c>
      <c r="CE157" s="465">
        <f t="shared" si="277"/>
        <v>219807.8317186567</v>
      </c>
      <c r="CF157" s="637">
        <f t="shared" si="359"/>
        <v>371494.30089328357</v>
      </c>
      <c r="CG157" s="707">
        <f t="shared" si="278"/>
        <v>6964.3008932835655</v>
      </c>
      <c r="CH157" s="298"/>
      <c r="CI157" s="465">
        <f t="shared" si="279"/>
        <v>209550</v>
      </c>
      <c r="CJ157" s="464">
        <f t="shared" si="360"/>
        <v>355450</v>
      </c>
      <c r="CK157" s="637">
        <f t="shared" si="361"/>
        <v>17622.42885</v>
      </c>
      <c r="CL157" s="637">
        <f t="shared" si="336"/>
        <v>373072.42885000003</v>
      </c>
      <c r="CM157" s="707">
        <f t="shared" si="280"/>
        <v>8542.4288500000257</v>
      </c>
      <c r="CN157" s="298"/>
      <c r="CO157" s="379"/>
      <c r="CP157" s="539"/>
      <c r="CQ157" s="379"/>
      <c r="CR157" s="26"/>
      <c r="CS157" s="519">
        <f t="shared" si="337"/>
        <v>565000</v>
      </c>
      <c r="CT157" s="520">
        <f t="shared" si="372"/>
        <v>219150</v>
      </c>
      <c r="CU157" s="521">
        <f t="shared" si="281"/>
        <v>345850</v>
      </c>
      <c r="CV157" s="523">
        <f t="shared" si="282"/>
        <v>-18680</v>
      </c>
      <c r="CW157" s="26"/>
      <c r="CX157" s="519">
        <f t="shared" si="338"/>
        <v>565000</v>
      </c>
      <c r="CY157" s="520">
        <f t="shared" si="369"/>
        <v>197750</v>
      </c>
      <c r="CZ157" s="521">
        <f t="shared" si="283"/>
        <v>367250</v>
      </c>
      <c r="DA157" s="522">
        <f t="shared" si="284"/>
        <v>2720</v>
      </c>
      <c r="DB157" s="521">
        <f t="shared" si="339"/>
        <v>16500</v>
      </c>
      <c r="DC157" s="521">
        <f t="shared" si="285"/>
        <v>383750</v>
      </c>
      <c r="DD157" s="522">
        <f t="shared" si="362"/>
        <v>19220</v>
      </c>
      <c r="DE157" s="533">
        <f t="shared" si="340"/>
        <v>368.35800872023378</v>
      </c>
      <c r="DF157" s="26"/>
      <c r="DG157" s="379"/>
      <c r="DH157" s="480"/>
      <c r="DI157" s="519">
        <f t="shared" si="341"/>
        <v>565000</v>
      </c>
      <c r="DJ157" s="520">
        <f t="shared" si="370"/>
        <v>227100</v>
      </c>
      <c r="DK157" s="529">
        <f t="shared" si="286"/>
        <v>337900</v>
      </c>
      <c r="DL157" s="743">
        <f t="shared" si="287"/>
        <v>-26630</v>
      </c>
      <c r="DM157" s="744">
        <f t="shared" si="288"/>
        <v>-510.37324517272771</v>
      </c>
      <c r="DN157" s="480"/>
      <c r="DO157" s="379"/>
      <c r="DP157" s="484"/>
      <c r="DQ157" s="519">
        <f t="shared" si="342"/>
        <v>565000</v>
      </c>
      <c r="DR157" s="708">
        <f t="shared" si="289"/>
        <v>226700</v>
      </c>
      <c r="DS157" s="529">
        <f t="shared" si="290"/>
        <v>338300</v>
      </c>
      <c r="DT157" s="743">
        <f t="shared" si="291"/>
        <v>-26230</v>
      </c>
      <c r="DU157" s="744">
        <f t="shared" si="292"/>
        <v>-502.70710555315986</v>
      </c>
      <c r="DV157" s="484"/>
      <c r="DW157" s="379"/>
      <c r="DX157" s="486"/>
      <c r="DY157" s="464">
        <f t="shared" si="363"/>
        <v>565000</v>
      </c>
      <c r="DZ157" s="708">
        <f t="shared" si="293"/>
        <v>199427.5</v>
      </c>
      <c r="EA157" s="529">
        <f t="shared" si="364"/>
        <v>365572.5</v>
      </c>
      <c r="EB157" s="530">
        <f t="shared" si="365"/>
        <v>1042.5</v>
      </c>
      <c r="EC157" s="533">
        <f t="shared" si="366"/>
        <v>39.959752766997269</v>
      </c>
      <c r="ED157" s="464">
        <f t="shared" si="371"/>
        <v>0</v>
      </c>
      <c r="EE157" s="524">
        <f t="shared" si="294"/>
        <v>1042.5</v>
      </c>
      <c r="EF157" s="531">
        <f t="shared" si="367"/>
        <v>39.959752766997269</v>
      </c>
      <c r="EG157" s="531">
        <f t="shared" si="368"/>
        <v>19.979876383498635</v>
      </c>
      <c r="EH157" s="486"/>
      <c r="EI157" s="379"/>
      <c r="EJ157" s="686"/>
      <c r="EK157" s="519">
        <f t="shared" si="344"/>
        <v>565000</v>
      </c>
      <c r="EL157" s="708">
        <f t="shared" si="295"/>
        <v>150850</v>
      </c>
      <c r="EM157" s="529">
        <f t="shared" si="296"/>
        <v>414150</v>
      </c>
      <c r="EN157" s="530">
        <f t="shared" si="297"/>
        <v>49620</v>
      </c>
      <c r="EO157" s="531">
        <f t="shared" si="298"/>
        <v>950.98461980738819</v>
      </c>
      <c r="EP157" s="641">
        <f t="shared" si="299"/>
        <v>0</v>
      </c>
      <c r="EQ157" s="530">
        <f t="shared" si="300"/>
        <v>49620</v>
      </c>
      <c r="ER157" s="532">
        <f t="shared" si="301"/>
        <v>950.98461980738819</v>
      </c>
      <c r="ES157" s="686"/>
      <c r="ET157" s="379"/>
      <c r="EU157" s="686"/>
      <c r="EV157" s="519">
        <f t="shared" si="345"/>
        <v>565000</v>
      </c>
      <c r="EW157" s="708">
        <f t="shared" si="302"/>
        <v>199950</v>
      </c>
      <c r="EX157" s="529">
        <f t="shared" si="303"/>
        <v>365050</v>
      </c>
      <c r="EY157" s="530">
        <f t="shared" si="304"/>
        <v>520</v>
      </c>
      <c r="EZ157" s="531">
        <f t="shared" si="305"/>
        <v>9.9659815054381671</v>
      </c>
      <c r="FA157" s="641">
        <f t="shared" si="306"/>
        <v>0</v>
      </c>
      <c r="FB157" s="530">
        <f t="shared" si="307"/>
        <v>520</v>
      </c>
      <c r="FC157" s="532">
        <f t="shared" si="308"/>
        <v>9.9659815054381671</v>
      </c>
      <c r="FD157" s="686"/>
      <c r="FE157" s="379"/>
      <c r="FF157" s="686"/>
      <c r="FG157" s="519">
        <f t="shared" si="346"/>
        <v>565000</v>
      </c>
      <c r="FH157" s="708">
        <f t="shared" si="309"/>
        <v>196650</v>
      </c>
      <c r="FI157" s="529">
        <f t="shared" si="310"/>
        <v>368350</v>
      </c>
      <c r="FJ157" s="530">
        <f t="shared" si="311"/>
        <v>3820</v>
      </c>
      <c r="FK157" s="531">
        <f t="shared" si="312"/>
        <v>73.21163336687269</v>
      </c>
      <c r="FL157" s="641">
        <f t="shared" si="313"/>
        <v>0</v>
      </c>
      <c r="FM157" s="530">
        <f t="shared" si="314"/>
        <v>3820</v>
      </c>
      <c r="FN157" s="532">
        <f t="shared" si="315"/>
        <v>73.21163336687269</v>
      </c>
      <c r="FO157" s="686"/>
      <c r="FP157" s="379"/>
      <c r="FQ157" s="686"/>
      <c r="FR157" s="519">
        <f t="shared" si="347"/>
        <v>565000</v>
      </c>
      <c r="FS157" s="708">
        <f t="shared" si="316"/>
        <v>173550</v>
      </c>
      <c r="FT157" s="529">
        <f t="shared" si="317"/>
        <v>391450</v>
      </c>
      <c r="FU157" s="530">
        <f t="shared" si="318"/>
        <v>26920</v>
      </c>
      <c r="FV157" s="531">
        <f t="shared" si="319"/>
        <v>515.9311963969144</v>
      </c>
      <c r="FW157" s="641">
        <f t="shared" si="320"/>
        <v>0</v>
      </c>
      <c r="FX157" s="530">
        <f t="shared" si="321"/>
        <v>26920</v>
      </c>
      <c r="FY157" s="532">
        <f t="shared" si="322"/>
        <v>515.9311963969144</v>
      </c>
      <c r="FZ157" s="686"/>
      <c r="GA157" s="379"/>
      <c r="GB157" s="379"/>
      <c r="GC157" s="379"/>
      <c r="GD157" s="379"/>
      <c r="GE157" s="379"/>
      <c r="GF157" s="379"/>
      <c r="GG157" s="379"/>
    </row>
    <row r="158" spans="1:189" s="1" customFormat="1" x14ac:dyDescent="0.25">
      <c r="A158" s="379"/>
      <c r="B158" s="379"/>
      <c r="C158" s="379"/>
      <c r="D158" s="379"/>
      <c r="E158" s="379"/>
      <c r="F158" s="379"/>
      <c r="G158" s="379"/>
      <c r="H158" s="379"/>
      <c r="I158" s="539"/>
      <c r="J158" s="379"/>
      <c r="K158" s="379"/>
      <c r="L158" s="379"/>
      <c r="M158" s="379"/>
      <c r="N158" s="379"/>
      <c r="O158" s="379"/>
      <c r="P158" s="379"/>
      <c r="Q158" s="379"/>
      <c r="R158" s="539"/>
      <c r="S158" s="379"/>
      <c r="T158" s="228"/>
      <c r="U158" s="450">
        <f t="shared" si="348"/>
        <v>570000</v>
      </c>
      <c r="V158" s="712">
        <f t="shared" si="349"/>
        <v>6964.3008932835655</v>
      </c>
      <c r="W158" s="752">
        <f t="shared" si="350"/>
        <v>-18980</v>
      </c>
      <c r="X158" s="697">
        <f t="shared" si="351"/>
        <v>19420</v>
      </c>
      <c r="Y158" s="745">
        <f t="shared" si="352"/>
        <v>-27080</v>
      </c>
      <c r="Z158" s="642">
        <f t="shared" si="353"/>
        <v>-26530</v>
      </c>
      <c r="AA158" s="439">
        <f t="shared" si="354"/>
        <v>1042.5</v>
      </c>
      <c r="AB158" s="713">
        <f t="shared" si="355"/>
        <v>1042.5</v>
      </c>
      <c r="AC158" s="630">
        <f t="shared" si="261"/>
        <v>27220</v>
      </c>
      <c r="AD158" s="459">
        <f t="shared" si="262"/>
        <v>27220</v>
      </c>
      <c r="AE158" s="228"/>
      <c r="AF158" s="379"/>
      <c r="AG158" s="228"/>
      <c r="AH158" s="715">
        <f t="shared" si="263"/>
        <v>1.894635424474554</v>
      </c>
      <c r="AI158" s="749">
        <f t="shared" si="323"/>
        <v>-5.1635018227324663</v>
      </c>
      <c r="AJ158" s="716">
        <f t="shared" si="264"/>
        <v>5.2832036563469176</v>
      </c>
      <c r="AK158" s="746">
        <f t="shared" si="324"/>
        <v>-7.367103759725774</v>
      </c>
      <c r="AL158" s="643">
        <f t="shared" si="325"/>
        <v>-7.2174764677077095</v>
      </c>
      <c r="AM158" s="457">
        <f t="shared" si="326"/>
        <v>0.2836117307796942</v>
      </c>
      <c r="AN158" s="717">
        <f t="shared" si="265"/>
        <v>0.2836117307796942</v>
      </c>
      <c r="AO158" s="633">
        <f t="shared" si="266"/>
        <v>7.4051907067849179</v>
      </c>
      <c r="AP158" s="634">
        <f t="shared" si="267"/>
        <v>7.4051907067849179</v>
      </c>
      <c r="AQ158" s="228"/>
      <c r="AR158" s="379"/>
      <c r="AS158" s="228"/>
      <c r="AT158" s="450">
        <f t="shared" si="327"/>
        <v>570000</v>
      </c>
      <c r="AU158" s="767">
        <f t="shared" si="268"/>
        <v>133.47325750148178</v>
      </c>
      <c r="AV158" s="750">
        <f t="shared" si="328"/>
        <v>-363.75832494849311</v>
      </c>
      <c r="AW158" s="720">
        <f t="shared" si="329"/>
        <v>372.19107853001771</v>
      </c>
      <c r="AX158" s="747">
        <f t="shared" si="330"/>
        <v>-518.99765224474152</v>
      </c>
      <c r="AY158" s="643">
        <f t="shared" si="331"/>
        <v>-508.45671026783572</v>
      </c>
      <c r="AZ158" s="457">
        <f t="shared" si="332"/>
        <v>19.979876383498635</v>
      </c>
      <c r="BA158" s="717">
        <f t="shared" si="333"/>
        <v>19.979876383498635</v>
      </c>
      <c r="BB158" s="458">
        <f t="shared" si="269"/>
        <v>521.6808011115902</v>
      </c>
      <c r="BC158" s="459">
        <f t="shared" si="269"/>
        <v>521.6808011115902</v>
      </c>
      <c r="BD158" s="228"/>
      <c r="BE158" s="379"/>
      <c r="BF158" s="539"/>
      <c r="BG158" s="379"/>
      <c r="BH158" s="379"/>
      <c r="BI158" s="460"/>
      <c r="BJ158" s="464">
        <f t="shared" si="356"/>
        <v>570000</v>
      </c>
      <c r="BK158" s="465">
        <f t="shared" si="270"/>
        <v>202420</v>
      </c>
      <c r="BL158" s="637">
        <f t="shared" si="271"/>
        <v>367580</v>
      </c>
      <c r="BM158" s="219"/>
      <c r="BN158" s="219"/>
      <c r="BO158" s="464">
        <f t="shared" si="334"/>
        <v>570000</v>
      </c>
      <c r="BP158" s="465">
        <f t="shared" si="272"/>
        <v>229500</v>
      </c>
      <c r="BQ158" s="637">
        <f t="shared" si="335"/>
        <v>340500</v>
      </c>
      <c r="BR158" s="707">
        <f t="shared" si="273"/>
        <v>-27080</v>
      </c>
      <c r="BS158" s="298"/>
      <c r="BT158" s="379"/>
      <c r="BU158" s="298"/>
      <c r="BV158" s="464">
        <f t="shared" si="357"/>
        <v>570000</v>
      </c>
      <c r="BW158" s="464">
        <f t="shared" si="358"/>
        <v>17622.42885</v>
      </c>
      <c r="BX158" s="637">
        <f t="shared" si="274"/>
        <v>385202.42885000003</v>
      </c>
      <c r="BY158" s="707">
        <f t="shared" si="275"/>
        <v>17622.428850000026</v>
      </c>
      <c r="BZ158" s="298"/>
      <c r="CA158" s="379"/>
      <c r="CB158" s="219"/>
      <c r="CC158" s="464">
        <f t="shared" ref="CC158:CC221" si="373">CC157</f>
        <v>26302.132611940302</v>
      </c>
      <c r="CD158" s="464">
        <f t="shared" si="276"/>
        <v>596302.13261194027</v>
      </c>
      <c r="CE158" s="465">
        <f t="shared" si="277"/>
        <v>221757.8317186567</v>
      </c>
      <c r="CF158" s="637">
        <f t="shared" si="359"/>
        <v>374544.30089328357</v>
      </c>
      <c r="CG158" s="707">
        <f t="shared" si="278"/>
        <v>6964.3008932835655</v>
      </c>
      <c r="CH158" s="298"/>
      <c r="CI158" s="465">
        <f t="shared" si="279"/>
        <v>211500</v>
      </c>
      <c r="CJ158" s="464">
        <f t="shared" si="360"/>
        <v>358500</v>
      </c>
      <c r="CK158" s="637">
        <f t="shared" si="361"/>
        <v>17622.42885</v>
      </c>
      <c r="CL158" s="637">
        <f t="shared" si="336"/>
        <v>376122.42885000003</v>
      </c>
      <c r="CM158" s="707">
        <f t="shared" si="280"/>
        <v>8542.4288500000257</v>
      </c>
      <c r="CN158" s="298"/>
      <c r="CO158" s="379"/>
      <c r="CP158" s="539"/>
      <c r="CQ158" s="379"/>
      <c r="CR158" s="26"/>
      <c r="CS158" s="519">
        <f t="shared" si="337"/>
        <v>570000</v>
      </c>
      <c r="CT158" s="520">
        <f t="shared" si="372"/>
        <v>221400</v>
      </c>
      <c r="CU158" s="521">
        <f t="shared" si="281"/>
        <v>348600</v>
      </c>
      <c r="CV158" s="523">
        <f t="shared" si="282"/>
        <v>-18980</v>
      </c>
      <c r="CW158" s="26"/>
      <c r="CX158" s="519">
        <f t="shared" si="338"/>
        <v>570000</v>
      </c>
      <c r="CY158" s="520">
        <f t="shared" si="369"/>
        <v>199500</v>
      </c>
      <c r="CZ158" s="521">
        <f t="shared" si="283"/>
        <v>370500</v>
      </c>
      <c r="DA158" s="522">
        <f t="shared" si="284"/>
        <v>2920</v>
      </c>
      <c r="DB158" s="521">
        <f t="shared" si="339"/>
        <v>16500</v>
      </c>
      <c r="DC158" s="521">
        <f t="shared" si="285"/>
        <v>387000</v>
      </c>
      <c r="DD158" s="522">
        <f t="shared" si="362"/>
        <v>19420</v>
      </c>
      <c r="DE158" s="533">
        <f t="shared" si="340"/>
        <v>372.19107853001771</v>
      </c>
      <c r="DF158" s="26"/>
      <c r="DG158" s="379"/>
      <c r="DH158" s="480"/>
      <c r="DI158" s="519">
        <f t="shared" si="341"/>
        <v>570000</v>
      </c>
      <c r="DJ158" s="520">
        <f t="shared" si="370"/>
        <v>229500</v>
      </c>
      <c r="DK158" s="529">
        <f t="shared" si="286"/>
        <v>340500</v>
      </c>
      <c r="DL158" s="743">
        <f t="shared" si="287"/>
        <v>-27080</v>
      </c>
      <c r="DM158" s="744">
        <f t="shared" si="288"/>
        <v>-518.99765224474152</v>
      </c>
      <c r="DN158" s="480"/>
      <c r="DO158" s="379"/>
      <c r="DP158" s="484"/>
      <c r="DQ158" s="519">
        <f t="shared" si="342"/>
        <v>570000</v>
      </c>
      <c r="DR158" s="708">
        <f t="shared" si="289"/>
        <v>228950</v>
      </c>
      <c r="DS158" s="529">
        <f t="shared" si="290"/>
        <v>341050</v>
      </c>
      <c r="DT158" s="743">
        <f t="shared" si="291"/>
        <v>-26530</v>
      </c>
      <c r="DU158" s="744">
        <f t="shared" si="292"/>
        <v>-508.45671026783572</v>
      </c>
      <c r="DV158" s="484"/>
      <c r="DW158" s="379"/>
      <c r="DX158" s="486"/>
      <c r="DY158" s="464">
        <f t="shared" si="363"/>
        <v>570000</v>
      </c>
      <c r="DZ158" s="708">
        <f t="shared" si="293"/>
        <v>201377.5</v>
      </c>
      <c r="EA158" s="529">
        <f t="shared" si="364"/>
        <v>368622.5</v>
      </c>
      <c r="EB158" s="530">
        <f t="shared" si="365"/>
        <v>1042.5</v>
      </c>
      <c r="EC158" s="533">
        <f t="shared" si="366"/>
        <v>39.959752766997269</v>
      </c>
      <c r="ED158" s="464">
        <f t="shared" si="371"/>
        <v>0</v>
      </c>
      <c r="EE158" s="524">
        <f t="shared" si="294"/>
        <v>1042.5</v>
      </c>
      <c r="EF158" s="531">
        <f t="shared" si="367"/>
        <v>39.959752766997269</v>
      </c>
      <c r="EG158" s="531">
        <f t="shared" si="368"/>
        <v>19.979876383498635</v>
      </c>
      <c r="EH158" s="486"/>
      <c r="EI158" s="379"/>
      <c r="EJ158" s="686"/>
      <c r="EK158" s="519">
        <f t="shared" si="344"/>
        <v>570000</v>
      </c>
      <c r="EL158" s="708">
        <f t="shared" si="295"/>
        <v>152250</v>
      </c>
      <c r="EM158" s="529">
        <f t="shared" si="296"/>
        <v>417750</v>
      </c>
      <c r="EN158" s="530">
        <f t="shared" si="297"/>
        <v>50170</v>
      </c>
      <c r="EO158" s="531">
        <f t="shared" si="298"/>
        <v>961.52556178429393</v>
      </c>
      <c r="EP158" s="641">
        <f t="shared" si="299"/>
        <v>0</v>
      </c>
      <c r="EQ158" s="530">
        <f t="shared" si="300"/>
        <v>50170</v>
      </c>
      <c r="ER158" s="532">
        <f t="shared" si="301"/>
        <v>961.52556178429393</v>
      </c>
      <c r="ES158" s="686"/>
      <c r="ET158" s="379"/>
      <c r="EU158" s="686"/>
      <c r="EV158" s="519">
        <f t="shared" si="345"/>
        <v>570000</v>
      </c>
      <c r="EW158" s="708">
        <f t="shared" si="302"/>
        <v>201900</v>
      </c>
      <c r="EX158" s="529">
        <f t="shared" si="303"/>
        <v>368100</v>
      </c>
      <c r="EY158" s="530">
        <f t="shared" si="304"/>
        <v>520</v>
      </c>
      <c r="EZ158" s="531">
        <f t="shared" si="305"/>
        <v>9.9659815054381671</v>
      </c>
      <c r="FA158" s="641">
        <f t="shared" si="306"/>
        <v>0</v>
      </c>
      <c r="FB158" s="530">
        <f t="shared" si="307"/>
        <v>520</v>
      </c>
      <c r="FC158" s="532">
        <f t="shared" si="308"/>
        <v>9.9659815054381671</v>
      </c>
      <c r="FD158" s="686"/>
      <c r="FE158" s="379"/>
      <c r="FF158" s="686"/>
      <c r="FG158" s="519">
        <f t="shared" si="346"/>
        <v>570000</v>
      </c>
      <c r="FH158" s="708">
        <f t="shared" si="309"/>
        <v>198600</v>
      </c>
      <c r="FI158" s="529">
        <f t="shared" si="310"/>
        <v>371400</v>
      </c>
      <c r="FJ158" s="530">
        <f t="shared" si="311"/>
        <v>3820</v>
      </c>
      <c r="FK158" s="531">
        <f t="shared" si="312"/>
        <v>73.21163336687269</v>
      </c>
      <c r="FL158" s="641">
        <f t="shared" si="313"/>
        <v>0</v>
      </c>
      <c r="FM158" s="530">
        <f t="shared" si="314"/>
        <v>3820</v>
      </c>
      <c r="FN158" s="532">
        <f t="shared" si="315"/>
        <v>73.21163336687269</v>
      </c>
      <c r="FO158" s="686"/>
      <c r="FP158" s="379"/>
      <c r="FQ158" s="686"/>
      <c r="FR158" s="519">
        <f t="shared" si="347"/>
        <v>570000</v>
      </c>
      <c r="FS158" s="708">
        <f t="shared" si="316"/>
        <v>175200</v>
      </c>
      <c r="FT158" s="529">
        <f t="shared" si="317"/>
        <v>394800</v>
      </c>
      <c r="FU158" s="530">
        <f t="shared" si="318"/>
        <v>27220</v>
      </c>
      <c r="FV158" s="531">
        <f t="shared" si="319"/>
        <v>521.6808011115902</v>
      </c>
      <c r="FW158" s="641">
        <f t="shared" si="320"/>
        <v>0</v>
      </c>
      <c r="FX158" s="530">
        <f t="shared" si="321"/>
        <v>27220</v>
      </c>
      <c r="FY158" s="532">
        <f t="shared" si="322"/>
        <v>521.6808011115902</v>
      </c>
      <c r="FZ158" s="686"/>
      <c r="GA158" s="379"/>
      <c r="GB158" s="379"/>
      <c r="GC158" s="379"/>
      <c r="GD158" s="379"/>
      <c r="GE158" s="379"/>
      <c r="GF158" s="379"/>
      <c r="GG158" s="379"/>
    </row>
    <row r="159" spans="1:189" s="1" customFormat="1" x14ac:dyDescent="0.25">
      <c r="A159" s="379"/>
      <c r="B159" s="379"/>
      <c r="C159" s="379"/>
      <c r="D159" s="379"/>
      <c r="E159" s="379"/>
      <c r="F159" s="379"/>
      <c r="G159" s="379"/>
      <c r="H159" s="379"/>
      <c r="I159" s="539"/>
      <c r="J159" s="379"/>
      <c r="K159" s="379"/>
      <c r="L159" s="379"/>
      <c r="M159" s="379"/>
      <c r="N159" s="379"/>
      <c r="O159" s="379"/>
      <c r="P159" s="379"/>
      <c r="Q159" s="379"/>
      <c r="R159" s="539"/>
      <c r="S159" s="379"/>
      <c r="T159" s="228"/>
      <c r="U159" s="450">
        <f t="shared" si="348"/>
        <v>575000</v>
      </c>
      <c r="V159" s="712">
        <f t="shared" si="349"/>
        <v>6964.3008932835655</v>
      </c>
      <c r="W159" s="752">
        <f t="shared" si="350"/>
        <v>-19280</v>
      </c>
      <c r="X159" s="697">
        <f t="shared" si="351"/>
        <v>19620</v>
      </c>
      <c r="Y159" s="745">
        <f t="shared" si="352"/>
        <v>-27530</v>
      </c>
      <c r="Z159" s="642">
        <f t="shared" si="353"/>
        <v>-26830</v>
      </c>
      <c r="AA159" s="439">
        <f t="shared" si="354"/>
        <v>1042.5</v>
      </c>
      <c r="AB159" s="713">
        <f t="shared" si="355"/>
        <v>1042.5</v>
      </c>
      <c r="AC159" s="630">
        <f t="shared" si="261"/>
        <v>27520</v>
      </c>
      <c r="AD159" s="459">
        <f t="shared" si="262"/>
        <v>27520</v>
      </c>
      <c r="AE159" s="228"/>
      <c r="AF159" s="379"/>
      <c r="AG159" s="228"/>
      <c r="AH159" s="715">
        <f t="shared" si="263"/>
        <v>1.8790440313206069</v>
      </c>
      <c r="AI159" s="749">
        <f t="shared" si="323"/>
        <v>-5.2019534306451174</v>
      </c>
      <c r="AJ159" s="716">
        <f t="shared" si="264"/>
        <v>5.2936891239241293</v>
      </c>
      <c r="AK159" s="746">
        <f t="shared" si="324"/>
        <v>-7.4278930469740709</v>
      </c>
      <c r="AL159" s="643">
        <f t="shared" si="325"/>
        <v>-7.2390254431643415</v>
      </c>
      <c r="AM159" s="457">
        <f t="shared" si="326"/>
        <v>0.28127782424520409</v>
      </c>
      <c r="AN159" s="717">
        <f t="shared" si="265"/>
        <v>0.28127782424520409</v>
      </c>
      <c r="AO159" s="633">
        <f t="shared" si="266"/>
        <v>7.4251949383482181</v>
      </c>
      <c r="AP159" s="634">
        <f t="shared" si="267"/>
        <v>7.4251949383482181</v>
      </c>
      <c r="AQ159" s="228"/>
      <c r="AR159" s="379"/>
      <c r="AS159" s="228"/>
      <c r="AT159" s="450">
        <f t="shared" si="327"/>
        <v>575000</v>
      </c>
      <c r="AU159" s="767">
        <f t="shared" si="268"/>
        <v>133.47325750148178</v>
      </c>
      <c r="AV159" s="750">
        <f t="shared" si="328"/>
        <v>-369.50792966316897</v>
      </c>
      <c r="AW159" s="720">
        <f t="shared" si="329"/>
        <v>376.02414833980163</v>
      </c>
      <c r="AX159" s="747">
        <f t="shared" si="330"/>
        <v>-527.62205931675533</v>
      </c>
      <c r="AY159" s="643">
        <f t="shared" si="331"/>
        <v>-514.20631498251157</v>
      </c>
      <c r="AZ159" s="457">
        <f t="shared" si="332"/>
        <v>19.979876383498635</v>
      </c>
      <c r="BA159" s="717">
        <f t="shared" si="333"/>
        <v>19.979876383498635</v>
      </c>
      <c r="BB159" s="458">
        <f t="shared" si="269"/>
        <v>527.43040582626611</v>
      </c>
      <c r="BC159" s="459">
        <f t="shared" si="269"/>
        <v>527.43040582626611</v>
      </c>
      <c r="BD159" s="228"/>
      <c r="BE159" s="379"/>
      <c r="BF159" s="539"/>
      <c r="BG159" s="379"/>
      <c r="BH159" s="379"/>
      <c r="BI159" s="460"/>
      <c r="BJ159" s="464">
        <f t="shared" si="356"/>
        <v>575000</v>
      </c>
      <c r="BK159" s="465">
        <f t="shared" si="270"/>
        <v>204370</v>
      </c>
      <c r="BL159" s="637">
        <f t="shared" si="271"/>
        <v>370630</v>
      </c>
      <c r="BM159" s="219"/>
      <c r="BN159" s="219"/>
      <c r="BO159" s="464">
        <f t="shared" si="334"/>
        <v>575000</v>
      </c>
      <c r="BP159" s="465">
        <f t="shared" si="272"/>
        <v>231900</v>
      </c>
      <c r="BQ159" s="637">
        <f t="shared" si="335"/>
        <v>343100</v>
      </c>
      <c r="BR159" s="707">
        <f t="shared" si="273"/>
        <v>-27530</v>
      </c>
      <c r="BS159" s="298"/>
      <c r="BT159" s="379"/>
      <c r="BU159" s="298"/>
      <c r="BV159" s="464">
        <f t="shared" si="357"/>
        <v>575000</v>
      </c>
      <c r="BW159" s="464">
        <f t="shared" si="358"/>
        <v>17622.42885</v>
      </c>
      <c r="BX159" s="637">
        <f t="shared" si="274"/>
        <v>388252.42885000003</v>
      </c>
      <c r="BY159" s="707">
        <f t="shared" si="275"/>
        <v>17622.428850000026</v>
      </c>
      <c r="BZ159" s="298"/>
      <c r="CA159" s="379"/>
      <c r="CB159" s="219"/>
      <c r="CC159" s="464">
        <f t="shared" si="373"/>
        <v>26302.132611940302</v>
      </c>
      <c r="CD159" s="464">
        <f t="shared" si="276"/>
        <v>601302.13261194027</v>
      </c>
      <c r="CE159" s="465">
        <f t="shared" si="277"/>
        <v>223707.8317186567</v>
      </c>
      <c r="CF159" s="637">
        <f t="shared" si="359"/>
        <v>377594.30089328357</v>
      </c>
      <c r="CG159" s="707">
        <f t="shared" si="278"/>
        <v>6964.3008932835655</v>
      </c>
      <c r="CH159" s="298"/>
      <c r="CI159" s="465">
        <f t="shared" si="279"/>
        <v>213450</v>
      </c>
      <c r="CJ159" s="464">
        <f t="shared" si="360"/>
        <v>361550</v>
      </c>
      <c r="CK159" s="637">
        <f t="shared" si="361"/>
        <v>17622.42885</v>
      </c>
      <c r="CL159" s="637">
        <f t="shared" si="336"/>
        <v>379172.42885000003</v>
      </c>
      <c r="CM159" s="707">
        <f t="shared" si="280"/>
        <v>8542.4288500000257</v>
      </c>
      <c r="CN159" s="298"/>
      <c r="CO159" s="379"/>
      <c r="CP159" s="539"/>
      <c r="CQ159" s="379"/>
      <c r="CR159" s="26"/>
      <c r="CS159" s="519">
        <f t="shared" si="337"/>
        <v>575000</v>
      </c>
      <c r="CT159" s="520">
        <f t="shared" si="372"/>
        <v>223650</v>
      </c>
      <c r="CU159" s="521">
        <f t="shared" si="281"/>
        <v>351350</v>
      </c>
      <c r="CV159" s="523">
        <f t="shared" si="282"/>
        <v>-19280</v>
      </c>
      <c r="CW159" s="26"/>
      <c r="CX159" s="519">
        <f t="shared" si="338"/>
        <v>575000</v>
      </c>
      <c r="CY159" s="520">
        <f t="shared" si="369"/>
        <v>201250</v>
      </c>
      <c r="CZ159" s="521">
        <f t="shared" si="283"/>
        <v>373750</v>
      </c>
      <c r="DA159" s="522">
        <f t="shared" si="284"/>
        <v>3120</v>
      </c>
      <c r="DB159" s="521">
        <f t="shared" si="339"/>
        <v>16500</v>
      </c>
      <c r="DC159" s="521">
        <f t="shared" si="285"/>
        <v>390250</v>
      </c>
      <c r="DD159" s="522">
        <f t="shared" si="362"/>
        <v>19620</v>
      </c>
      <c r="DE159" s="533">
        <f t="shared" si="340"/>
        <v>376.02414833980163</v>
      </c>
      <c r="DF159" s="26"/>
      <c r="DG159" s="379"/>
      <c r="DH159" s="480"/>
      <c r="DI159" s="519">
        <f t="shared" si="341"/>
        <v>575000</v>
      </c>
      <c r="DJ159" s="520">
        <f t="shared" si="370"/>
        <v>231900</v>
      </c>
      <c r="DK159" s="529">
        <f t="shared" si="286"/>
        <v>343100</v>
      </c>
      <c r="DL159" s="743">
        <f t="shared" si="287"/>
        <v>-27530</v>
      </c>
      <c r="DM159" s="744">
        <f t="shared" si="288"/>
        <v>-527.62205931675533</v>
      </c>
      <c r="DN159" s="480"/>
      <c r="DO159" s="379"/>
      <c r="DP159" s="484"/>
      <c r="DQ159" s="519">
        <f t="shared" si="342"/>
        <v>575000</v>
      </c>
      <c r="DR159" s="708">
        <f t="shared" si="289"/>
        <v>231200</v>
      </c>
      <c r="DS159" s="529">
        <f t="shared" si="290"/>
        <v>343800</v>
      </c>
      <c r="DT159" s="743">
        <f t="shared" si="291"/>
        <v>-26830</v>
      </c>
      <c r="DU159" s="744">
        <f t="shared" si="292"/>
        <v>-514.20631498251157</v>
      </c>
      <c r="DV159" s="484"/>
      <c r="DW159" s="379"/>
      <c r="DX159" s="486"/>
      <c r="DY159" s="464">
        <f t="shared" si="363"/>
        <v>575000</v>
      </c>
      <c r="DZ159" s="708">
        <f t="shared" si="293"/>
        <v>203327.5</v>
      </c>
      <c r="EA159" s="529">
        <f t="shared" si="364"/>
        <v>371672.5</v>
      </c>
      <c r="EB159" s="530">
        <f t="shared" si="365"/>
        <v>1042.5</v>
      </c>
      <c r="EC159" s="533">
        <f t="shared" si="366"/>
        <v>39.959752766997269</v>
      </c>
      <c r="ED159" s="464">
        <f t="shared" si="371"/>
        <v>0</v>
      </c>
      <c r="EE159" s="524">
        <f t="shared" si="294"/>
        <v>1042.5</v>
      </c>
      <c r="EF159" s="531">
        <f t="shared" si="367"/>
        <v>39.959752766997269</v>
      </c>
      <c r="EG159" s="531">
        <f t="shared" si="368"/>
        <v>19.979876383498635</v>
      </c>
      <c r="EH159" s="486"/>
      <c r="EI159" s="379"/>
      <c r="EJ159" s="686"/>
      <c r="EK159" s="519">
        <f t="shared" si="344"/>
        <v>575000</v>
      </c>
      <c r="EL159" s="708">
        <f t="shared" si="295"/>
        <v>153650</v>
      </c>
      <c r="EM159" s="529">
        <f t="shared" si="296"/>
        <v>421350</v>
      </c>
      <c r="EN159" s="530">
        <f t="shared" si="297"/>
        <v>50720</v>
      </c>
      <c r="EO159" s="531">
        <f t="shared" si="298"/>
        <v>972.06650376119978</v>
      </c>
      <c r="EP159" s="641">
        <f t="shared" si="299"/>
        <v>0</v>
      </c>
      <c r="EQ159" s="530">
        <f t="shared" si="300"/>
        <v>50720</v>
      </c>
      <c r="ER159" s="532">
        <f t="shared" si="301"/>
        <v>972.06650376119978</v>
      </c>
      <c r="ES159" s="686"/>
      <c r="ET159" s="379"/>
      <c r="EU159" s="686"/>
      <c r="EV159" s="519">
        <f t="shared" si="345"/>
        <v>575000</v>
      </c>
      <c r="EW159" s="708">
        <f t="shared" si="302"/>
        <v>203850</v>
      </c>
      <c r="EX159" s="529">
        <f t="shared" si="303"/>
        <v>371150</v>
      </c>
      <c r="EY159" s="530">
        <f t="shared" si="304"/>
        <v>520</v>
      </c>
      <c r="EZ159" s="531">
        <f t="shared" si="305"/>
        <v>9.9659815054381671</v>
      </c>
      <c r="FA159" s="641">
        <f t="shared" si="306"/>
        <v>0</v>
      </c>
      <c r="FB159" s="530">
        <f t="shared" si="307"/>
        <v>520</v>
      </c>
      <c r="FC159" s="532">
        <f t="shared" si="308"/>
        <v>9.9659815054381671</v>
      </c>
      <c r="FD159" s="686"/>
      <c r="FE159" s="379"/>
      <c r="FF159" s="686"/>
      <c r="FG159" s="519">
        <f t="shared" si="346"/>
        <v>575000</v>
      </c>
      <c r="FH159" s="708">
        <f t="shared" si="309"/>
        <v>200550</v>
      </c>
      <c r="FI159" s="529">
        <f t="shared" si="310"/>
        <v>374450</v>
      </c>
      <c r="FJ159" s="530">
        <f t="shared" si="311"/>
        <v>3820</v>
      </c>
      <c r="FK159" s="531">
        <f t="shared" si="312"/>
        <v>73.21163336687269</v>
      </c>
      <c r="FL159" s="641">
        <f t="shared" si="313"/>
        <v>0</v>
      </c>
      <c r="FM159" s="530">
        <f t="shared" si="314"/>
        <v>3820</v>
      </c>
      <c r="FN159" s="532">
        <f t="shared" si="315"/>
        <v>73.21163336687269</v>
      </c>
      <c r="FO159" s="686"/>
      <c r="FP159" s="379"/>
      <c r="FQ159" s="686"/>
      <c r="FR159" s="519">
        <f t="shared" si="347"/>
        <v>575000</v>
      </c>
      <c r="FS159" s="708">
        <f t="shared" si="316"/>
        <v>176850</v>
      </c>
      <c r="FT159" s="529">
        <f t="shared" si="317"/>
        <v>398150</v>
      </c>
      <c r="FU159" s="530">
        <f t="shared" si="318"/>
        <v>27520</v>
      </c>
      <c r="FV159" s="531">
        <f t="shared" si="319"/>
        <v>527.43040582626611</v>
      </c>
      <c r="FW159" s="641">
        <f t="shared" si="320"/>
        <v>0</v>
      </c>
      <c r="FX159" s="530">
        <f t="shared" si="321"/>
        <v>27520</v>
      </c>
      <c r="FY159" s="532">
        <f t="shared" si="322"/>
        <v>527.43040582626611</v>
      </c>
      <c r="FZ159" s="686"/>
      <c r="GA159" s="379"/>
      <c r="GB159" s="379"/>
      <c r="GC159" s="379"/>
      <c r="GD159" s="379"/>
      <c r="GE159" s="379"/>
      <c r="GF159" s="379"/>
      <c r="GG159" s="379"/>
    </row>
    <row r="160" spans="1:189" s="1" customFormat="1" x14ac:dyDescent="0.25">
      <c r="A160" s="379"/>
      <c r="B160" s="379"/>
      <c r="C160" s="379"/>
      <c r="D160" s="379"/>
      <c r="E160" s="379"/>
      <c r="F160" s="379"/>
      <c r="G160" s="379"/>
      <c r="H160" s="379"/>
      <c r="I160" s="539"/>
      <c r="J160" s="379"/>
      <c r="K160" s="379"/>
      <c r="L160" s="379"/>
      <c r="M160" s="379"/>
      <c r="N160" s="379"/>
      <c r="O160" s="379"/>
      <c r="P160" s="379"/>
      <c r="Q160" s="379"/>
      <c r="R160" s="539"/>
      <c r="S160" s="379"/>
      <c r="T160" s="228"/>
      <c r="U160" s="450">
        <f t="shared" si="348"/>
        <v>580000</v>
      </c>
      <c r="V160" s="712">
        <f t="shared" si="349"/>
        <v>6964.3008932835655</v>
      </c>
      <c r="W160" s="752">
        <f t="shared" si="350"/>
        <v>-19580</v>
      </c>
      <c r="X160" s="697">
        <f t="shared" si="351"/>
        <v>19820</v>
      </c>
      <c r="Y160" s="745">
        <f t="shared" si="352"/>
        <v>-27980</v>
      </c>
      <c r="Z160" s="642">
        <f t="shared" si="353"/>
        <v>-27130</v>
      </c>
      <c r="AA160" s="439">
        <f t="shared" si="354"/>
        <v>1042.5</v>
      </c>
      <c r="AB160" s="713">
        <f t="shared" si="355"/>
        <v>1042.5</v>
      </c>
      <c r="AC160" s="630">
        <f t="shared" si="261"/>
        <v>27820</v>
      </c>
      <c r="AD160" s="459">
        <f t="shared" si="262"/>
        <v>27820</v>
      </c>
      <c r="AE160" s="228"/>
      <c r="AF160" s="379"/>
      <c r="AG160" s="228"/>
      <c r="AH160" s="715">
        <f t="shared" si="263"/>
        <v>1.8637071540579013</v>
      </c>
      <c r="AI160" s="749">
        <f t="shared" si="323"/>
        <v>-5.2397773496039388</v>
      </c>
      <c r="AJ160" s="716">
        <f t="shared" si="264"/>
        <v>5.3040034253907082</v>
      </c>
      <c r="AK160" s="746">
        <f t="shared" si="324"/>
        <v>-7.4876900021408694</v>
      </c>
      <c r="AL160" s="643">
        <f t="shared" si="325"/>
        <v>-7.2602226503960612</v>
      </c>
      <c r="AM160" s="457">
        <f t="shared" si="326"/>
        <v>0.2789820166987797</v>
      </c>
      <c r="AN160" s="717">
        <f t="shared" si="265"/>
        <v>0.2789820166987797</v>
      </c>
      <c r="AO160" s="633">
        <f t="shared" si="266"/>
        <v>7.4448726182830232</v>
      </c>
      <c r="AP160" s="634">
        <f t="shared" si="267"/>
        <v>7.4448726182830232</v>
      </c>
      <c r="AQ160" s="228"/>
      <c r="AR160" s="379"/>
      <c r="AS160" s="228"/>
      <c r="AT160" s="450">
        <f t="shared" si="327"/>
        <v>580000</v>
      </c>
      <c r="AU160" s="767">
        <f t="shared" si="268"/>
        <v>133.47325750148178</v>
      </c>
      <c r="AV160" s="750">
        <f t="shared" si="328"/>
        <v>-375.25753437784488</v>
      </c>
      <c r="AW160" s="720">
        <f t="shared" si="329"/>
        <v>379.85721814958555</v>
      </c>
      <c r="AX160" s="747">
        <f t="shared" si="330"/>
        <v>-536.24646638876914</v>
      </c>
      <c r="AY160" s="643">
        <f t="shared" si="331"/>
        <v>-519.95591969718748</v>
      </c>
      <c r="AZ160" s="457">
        <f t="shared" si="332"/>
        <v>19.979876383498635</v>
      </c>
      <c r="BA160" s="717">
        <f t="shared" si="333"/>
        <v>19.979876383498635</v>
      </c>
      <c r="BB160" s="458">
        <f t="shared" si="269"/>
        <v>533.18001054094202</v>
      </c>
      <c r="BC160" s="459">
        <f t="shared" si="269"/>
        <v>533.18001054094202</v>
      </c>
      <c r="BD160" s="228"/>
      <c r="BE160" s="379"/>
      <c r="BF160" s="539"/>
      <c r="BG160" s="379"/>
      <c r="BH160" s="379"/>
      <c r="BI160" s="460"/>
      <c r="BJ160" s="464">
        <f t="shared" si="356"/>
        <v>580000</v>
      </c>
      <c r="BK160" s="465">
        <f t="shared" si="270"/>
        <v>206320</v>
      </c>
      <c r="BL160" s="637">
        <f t="shared" si="271"/>
        <v>373680</v>
      </c>
      <c r="BM160" s="219"/>
      <c r="BN160" s="219"/>
      <c r="BO160" s="464">
        <f t="shared" si="334"/>
        <v>580000</v>
      </c>
      <c r="BP160" s="465">
        <f t="shared" si="272"/>
        <v>234300</v>
      </c>
      <c r="BQ160" s="637">
        <f t="shared" si="335"/>
        <v>345700</v>
      </c>
      <c r="BR160" s="707">
        <f t="shared" si="273"/>
        <v>-27980</v>
      </c>
      <c r="BS160" s="298"/>
      <c r="BT160" s="379"/>
      <c r="BU160" s="298"/>
      <c r="BV160" s="464">
        <f t="shared" si="357"/>
        <v>580000</v>
      </c>
      <c r="BW160" s="464">
        <f t="shared" si="358"/>
        <v>17622.42885</v>
      </c>
      <c r="BX160" s="637">
        <f t="shared" si="274"/>
        <v>391302.42885000003</v>
      </c>
      <c r="BY160" s="707">
        <f t="shared" si="275"/>
        <v>17622.428850000026</v>
      </c>
      <c r="BZ160" s="298"/>
      <c r="CA160" s="379"/>
      <c r="CB160" s="219"/>
      <c r="CC160" s="464">
        <f t="shared" si="373"/>
        <v>26302.132611940302</v>
      </c>
      <c r="CD160" s="464">
        <f t="shared" si="276"/>
        <v>606302.13261194027</v>
      </c>
      <c r="CE160" s="465">
        <f t="shared" si="277"/>
        <v>225657.8317186567</v>
      </c>
      <c r="CF160" s="637">
        <f t="shared" si="359"/>
        <v>380644.30089328357</v>
      </c>
      <c r="CG160" s="707">
        <f t="shared" si="278"/>
        <v>6964.3008932835655</v>
      </c>
      <c r="CH160" s="298"/>
      <c r="CI160" s="465">
        <f t="shared" si="279"/>
        <v>215400</v>
      </c>
      <c r="CJ160" s="464">
        <f t="shared" si="360"/>
        <v>364600</v>
      </c>
      <c r="CK160" s="637">
        <f t="shared" si="361"/>
        <v>17622.42885</v>
      </c>
      <c r="CL160" s="637">
        <f t="shared" si="336"/>
        <v>382222.42885000003</v>
      </c>
      <c r="CM160" s="707">
        <f t="shared" si="280"/>
        <v>8542.4288500000257</v>
      </c>
      <c r="CN160" s="298"/>
      <c r="CO160" s="379"/>
      <c r="CP160" s="539"/>
      <c r="CQ160" s="379"/>
      <c r="CR160" s="26"/>
      <c r="CS160" s="519">
        <f t="shared" si="337"/>
        <v>580000</v>
      </c>
      <c r="CT160" s="520">
        <f t="shared" si="372"/>
        <v>225900</v>
      </c>
      <c r="CU160" s="521">
        <f t="shared" si="281"/>
        <v>354100</v>
      </c>
      <c r="CV160" s="523">
        <f t="shared" si="282"/>
        <v>-19580</v>
      </c>
      <c r="CW160" s="26"/>
      <c r="CX160" s="519">
        <f t="shared" si="338"/>
        <v>580000</v>
      </c>
      <c r="CY160" s="520">
        <f t="shared" si="369"/>
        <v>203000</v>
      </c>
      <c r="CZ160" s="521">
        <f t="shared" si="283"/>
        <v>377000</v>
      </c>
      <c r="DA160" s="522">
        <f t="shared" si="284"/>
        <v>3320</v>
      </c>
      <c r="DB160" s="521">
        <f t="shared" si="339"/>
        <v>16500</v>
      </c>
      <c r="DC160" s="521">
        <f t="shared" si="285"/>
        <v>393500</v>
      </c>
      <c r="DD160" s="522">
        <f t="shared" si="362"/>
        <v>19820</v>
      </c>
      <c r="DE160" s="533">
        <f t="shared" si="340"/>
        <v>379.85721814958555</v>
      </c>
      <c r="DF160" s="26"/>
      <c r="DG160" s="379"/>
      <c r="DH160" s="480"/>
      <c r="DI160" s="519">
        <f t="shared" si="341"/>
        <v>580000</v>
      </c>
      <c r="DJ160" s="520">
        <f t="shared" si="370"/>
        <v>234300</v>
      </c>
      <c r="DK160" s="529">
        <f t="shared" si="286"/>
        <v>345700</v>
      </c>
      <c r="DL160" s="743">
        <f t="shared" si="287"/>
        <v>-27980</v>
      </c>
      <c r="DM160" s="744">
        <f t="shared" si="288"/>
        <v>-536.24646638876914</v>
      </c>
      <c r="DN160" s="480"/>
      <c r="DO160" s="379"/>
      <c r="DP160" s="484"/>
      <c r="DQ160" s="519">
        <f t="shared" si="342"/>
        <v>580000</v>
      </c>
      <c r="DR160" s="708">
        <f t="shared" si="289"/>
        <v>233450</v>
      </c>
      <c r="DS160" s="529">
        <f t="shared" si="290"/>
        <v>346550</v>
      </c>
      <c r="DT160" s="743">
        <f t="shared" si="291"/>
        <v>-27130</v>
      </c>
      <c r="DU160" s="744">
        <f t="shared" si="292"/>
        <v>-519.95591969718748</v>
      </c>
      <c r="DV160" s="484"/>
      <c r="DW160" s="379"/>
      <c r="DX160" s="486"/>
      <c r="DY160" s="464">
        <f t="shared" si="363"/>
        <v>580000</v>
      </c>
      <c r="DZ160" s="708">
        <f t="shared" si="293"/>
        <v>205277.5</v>
      </c>
      <c r="EA160" s="529">
        <f t="shared" si="364"/>
        <v>374722.5</v>
      </c>
      <c r="EB160" s="530">
        <f t="shared" si="365"/>
        <v>1042.5</v>
      </c>
      <c r="EC160" s="533">
        <f t="shared" si="366"/>
        <v>39.959752766997269</v>
      </c>
      <c r="ED160" s="464">
        <f t="shared" si="371"/>
        <v>0</v>
      </c>
      <c r="EE160" s="524">
        <f t="shared" si="294"/>
        <v>1042.5</v>
      </c>
      <c r="EF160" s="531">
        <f t="shared" si="367"/>
        <v>39.959752766997269</v>
      </c>
      <c r="EG160" s="531">
        <f t="shared" si="368"/>
        <v>19.979876383498635</v>
      </c>
      <c r="EH160" s="486"/>
      <c r="EI160" s="379"/>
      <c r="EJ160" s="686"/>
      <c r="EK160" s="519">
        <f t="shared" si="344"/>
        <v>580000</v>
      </c>
      <c r="EL160" s="708">
        <f t="shared" si="295"/>
        <v>155050</v>
      </c>
      <c r="EM160" s="529">
        <f t="shared" si="296"/>
        <v>424950</v>
      </c>
      <c r="EN160" s="530">
        <f t="shared" si="297"/>
        <v>51270</v>
      </c>
      <c r="EO160" s="531">
        <f t="shared" si="298"/>
        <v>982.60744573810553</v>
      </c>
      <c r="EP160" s="641">
        <f t="shared" si="299"/>
        <v>0</v>
      </c>
      <c r="EQ160" s="530">
        <f t="shared" si="300"/>
        <v>51270</v>
      </c>
      <c r="ER160" s="532">
        <f t="shared" si="301"/>
        <v>982.60744573810553</v>
      </c>
      <c r="ES160" s="686"/>
      <c r="ET160" s="379"/>
      <c r="EU160" s="686"/>
      <c r="EV160" s="519">
        <f t="shared" si="345"/>
        <v>580000</v>
      </c>
      <c r="EW160" s="708">
        <f t="shared" si="302"/>
        <v>205800</v>
      </c>
      <c r="EX160" s="529">
        <f t="shared" si="303"/>
        <v>374200</v>
      </c>
      <c r="EY160" s="530">
        <f t="shared" si="304"/>
        <v>520</v>
      </c>
      <c r="EZ160" s="531">
        <f t="shared" si="305"/>
        <v>9.9659815054381671</v>
      </c>
      <c r="FA160" s="641">
        <f t="shared" si="306"/>
        <v>0</v>
      </c>
      <c r="FB160" s="530">
        <f t="shared" si="307"/>
        <v>520</v>
      </c>
      <c r="FC160" s="532">
        <f t="shared" si="308"/>
        <v>9.9659815054381671</v>
      </c>
      <c r="FD160" s="686"/>
      <c r="FE160" s="379"/>
      <c r="FF160" s="686"/>
      <c r="FG160" s="519">
        <f t="shared" si="346"/>
        <v>580000</v>
      </c>
      <c r="FH160" s="708">
        <f t="shared" si="309"/>
        <v>202500</v>
      </c>
      <c r="FI160" s="529">
        <f t="shared" si="310"/>
        <v>377500</v>
      </c>
      <c r="FJ160" s="530">
        <f t="shared" si="311"/>
        <v>3820</v>
      </c>
      <c r="FK160" s="531">
        <f t="shared" si="312"/>
        <v>73.21163336687269</v>
      </c>
      <c r="FL160" s="641">
        <f t="shared" si="313"/>
        <v>0</v>
      </c>
      <c r="FM160" s="530">
        <f t="shared" si="314"/>
        <v>3820</v>
      </c>
      <c r="FN160" s="532">
        <f t="shared" si="315"/>
        <v>73.21163336687269</v>
      </c>
      <c r="FO160" s="686"/>
      <c r="FP160" s="379"/>
      <c r="FQ160" s="686"/>
      <c r="FR160" s="519">
        <f t="shared" si="347"/>
        <v>580000</v>
      </c>
      <c r="FS160" s="708">
        <f t="shared" si="316"/>
        <v>178500</v>
      </c>
      <c r="FT160" s="529">
        <f t="shared" si="317"/>
        <v>401500</v>
      </c>
      <c r="FU160" s="530">
        <f t="shared" si="318"/>
        <v>27820</v>
      </c>
      <c r="FV160" s="531">
        <f t="shared" si="319"/>
        <v>533.18001054094202</v>
      </c>
      <c r="FW160" s="641">
        <f t="shared" si="320"/>
        <v>0</v>
      </c>
      <c r="FX160" s="530">
        <f t="shared" si="321"/>
        <v>27820</v>
      </c>
      <c r="FY160" s="532">
        <f t="shared" si="322"/>
        <v>533.18001054094202</v>
      </c>
      <c r="FZ160" s="686"/>
      <c r="GA160" s="379"/>
      <c r="GB160" s="379"/>
      <c r="GC160" s="379"/>
      <c r="GD160" s="379"/>
      <c r="GE160" s="379"/>
      <c r="GF160" s="379"/>
      <c r="GG160" s="379"/>
    </row>
    <row r="161" spans="1:189" s="1" customFormat="1" x14ac:dyDescent="0.25">
      <c r="A161" s="379"/>
      <c r="B161" s="379"/>
      <c r="C161" s="379"/>
      <c r="D161" s="379"/>
      <c r="E161" s="379"/>
      <c r="F161" s="379"/>
      <c r="G161" s="379"/>
      <c r="H161" s="379"/>
      <c r="I161" s="539"/>
      <c r="J161" s="379"/>
      <c r="K161" s="379"/>
      <c r="L161" s="379"/>
      <c r="M161" s="379"/>
      <c r="N161" s="379"/>
      <c r="O161" s="379"/>
      <c r="P161" s="379"/>
      <c r="Q161" s="379"/>
      <c r="R161" s="539"/>
      <c r="S161" s="379"/>
      <c r="T161" s="228"/>
      <c r="U161" s="450">
        <f t="shared" si="348"/>
        <v>585000</v>
      </c>
      <c r="V161" s="712">
        <f t="shared" si="349"/>
        <v>6964.3008932835655</v>
      </c>
      <c r="W161" s="752">
        <f t="shared" si="350"/>
        <v>-19880</v>
      </c>
      <c r="X161" s="697">
        <f t="shared" si="351"/>
        <v>20020</v>
      </c>
      <c r="Y161" s="745">
        <f t="shared" si="352"/>
        <v>-28430</v>
      </c>
      <c r="Z161" s="642">
        <f t="shared" si="353"/>
        <v>-27430</v>
      </c>
      <c r="AA161" s="439">
        <f t="shared" si="354"/>
        <v>1042.5</v>
      </c>
      <c r="AB161" s="713">
        <f t="shared" si="355"/>
        <v>1042.5</v>
      </c>
      <c r="AC161" s="630">
        <f t="shared" si="261"/>
        <v>28120</v>
      </c>
      <c r="AD161" s="459">
        <f t="shared" si="262"/>
        <v>28120</v>
      </c>
      <c r="AE161" s="228"/>
      <c r="AF161" s="379"/>
      <c r="AG161" s="228"/>
      <c r="AH161" s="715">
        <f t="shared" si="263"/>
        <v>1.8486186110167933</v>
      </c>
      <c r="AI161" s="749">
        <f t="shared" si="323"/>
        <v>-5.2769888248878507</v>
      </c>
      <c r="AJ161" s="716">
        <f t="shared" si="264"/>
        <v>5.3141507180208638</v>
      </c>
      <c r="AK161" s="746">
        <f t="shared" si="324"/>
        <v>-7.546518726939718</v>
      </c>
      <c r="AL161" s="643">
        <f t="shared" si="325"/>
        <v>-7.2810766331324821</v>
      </c>
      <c r="AM161" s="457">
        <f t="shared" si="326"/>
        <v>0.27672338279404346</v>
      </c>
      <c r="AN161" s="717">
        <f t="shared" si="265"/>
        <v>0.27672338279404346</v>
      </c>
      <c r="AO161" s="633">
        <f t="shared" si="266"/>
        <v>7.4642316778594751</v>
      </c>
      <c r="AP161" s="634">
        <f t="shared" si="267"/>
        <v>7.4642316778594751</v>
      </c>
      <c r="AQ161" s="228"/>
      <c r="AR161" s="379"/>
      <c r="AS161" s="228"/>
      <c r="AT161" s="450">
        <f t="shared" si="327"/>
        <v>585000</v>
      </c>
      <c r="AU161" s="767">
        <f t="shared" si="268"/>
        <v>133.47325750148178</v>
      </c>
      <c r="AV161" s="750">
        <f t="shared" si="328"/>
        <v>-381.00713909252073</v>
      </c>
      <c r="AW161" s="720">
        <f t="shared" si="329"/>
        <v>383.69028795936947</v>
      </c>
      <c r="AX161" s="747">
        <f t="shared" si="330"/>
        <v>-544.87087346078295</v>
      </c>
      <c r="AY161" s="643">
        <f t="shared" si="331"/>
        <v>-525.70552441186339</v>
      </c>
      <c r="AZ161" s="457">
        <f t="shared" si="332"/>
        <v>19.979876383498635</v>
      </c>
      <c r="BA161" s="717">
        <f t="shared" si="333"/>
        <v>19.979876383498635</v>
      </c>
      <c r="BB161" s="458">
        <f t="shared" si="269"/>
        <v>538.92961525561782</v>
      </c>
      <c r="BC161" s="459">
        <f t="shared" si="269"/>
        <v>538.92961525561782</v>
      </c>
      <c r="BD161" s="228"/>
      <c r="BE161" s="379"/>
      <c r="BF161" s="539"/>
      <c r="BG161" s="379"/>
      <c r="BH161" s="379"/>
      <c r="BI161" s="460"/>
      <c r="BJ161" s="464">
        <f t="shared" si="356"/>
        <v>585000</v>
      </c>
      <c r="BK161" s="465">
        <f t="shared" si="270"/>
        <v>208270</v>
      </c>
      <c r="BL161" s="637">
        <f t="shared" si="271"/>
        <v>376730</v>
      </c>
      <c r="BM161" s="219"/>
      <c r="BN161" s="219"/>
      <c r="BO161" s="464">
        <f t="shared" si="334"/>
        <v>585000</v>
      </c>
      <c r="BP161" s="465">
        <f t="shared" si="272"/>
        <v>236700</v>
      </c>
      <c r="BQ161" s="637">
        <f t="shared" si="335"/>
        <v>348300</v>
      </c>
      <c r="BR161" s="707">
        <f t="shared" si="273"/>
        <v>-28430</v>
      </c>
      <c r="BS161" s="298"/>
      <c r="BT161" s="379"/>
      <c r="BU161" s="298"/>
      <c r="BV161" s="464">
        <f t="shared" si="357"/>
        <v>585000</v>
      </c>
      <c r="BW161" s="464">
        <f t="shared" si="358"/>
        <v>17622.42885</v>
      </c>
      <c r="BX161" s="637">
        <f t="shared" si="274"/>
        <v>394352.42885000003</v>
      </c>
      <c r="BY161" s="707">
        <f t="shared" si="275"/>
        <v>17622.428850000026</v>
      </c>
      <c r="BZ161" s="298"/>
      <c r="CA161" s="379"/>
      <c r="CB161" s="219"/>
      <c r="CC161" s="464">
        <f t="shared" si="373"/>
        <v>26302.132611940302</v>
      </c>
      <c r="CD161" s="464">
        <f t="shared" si="276"/>
        <v>611302.13261194027</v>
      </c>
      <c r="CE161" s="465">
        <f t="shared" si="277"/>
        <v>227607.8317186567</v>
      </c>
      <c r="CF161" s="637">
        <f t="shared" si="359"/>
        <v>383694.30089328357</v>
      </c>
      <c r="CG161" s="707">
        <f t="shared" si="278"/>
        <v>6964.3008932835655</v>
      </c>
      <c r="CH161" s="298"/>
      <c r="CI161" s="465">
        <f t="shared" si="279"/>
        <v>217350</v>
      </c>
      <c r="CJ161" s="464">
        <f t="shared" si="360"/>
        <v>367650</v>
      </c>
      <c r="CK161" s="637">
        <f t="shared" si="361"/>
        <v>17622.42885</v>
      </c>
      <c r="CL161" s="637">
        <f t="shared" si="336"/>
        <v>385272.42885000003</v>
      </c>
      <c r="CM161" s="707">
        <f t="shared" si="280"/>
        <v>8542.4288500000257</v>
      </c>
      <c r="CN161" s="298"/>
      <c r="CO161" s="379"/>
      <c r="CP161" s="539"/>
      <c r="CQ161" s="379"/>
      <c r="CR161" s="26"/>
      <c r="CS161" s="519">
        <f t="shared" si="337"/>
        <v>585000</v>
      </c>
      <c r="CT161" s="520">
        <f t="shared" si="372"/>
        <v>228150</v>
      </c>
      <c r="CU161" s="521">
        <f t="shared" si="281"/>
        <v>356850</v>
      </c>
      <c r="CV161" s="523">
        <f t="shared" si="282"/>
        <v>-19880</v>
      </c>
      <c r="CW161" s="26"/>
      <c r="CX161" s="519">
        <f t="shared" si="338"/>
        <v>585000</v>
      </c>
      <c r="CY161" s="520">
        <f t="shared" si="369"/>
        <v>204750</v>
      </c>
      <c r="CZ161" s="521">
        <f t="shared" si="283"/>
        <v>380250</v>
      </c>
      <c r="DA161" s="522">
        <f t="shared" si="284"/>
        <v>3520</v>
      </c>
      <c r="DB161" s="521">
        <f t="shared" si="339"/>
        <v>16500</v>
      </c>
      <c r="DC161" s="521">
        <f t="shared" si="285"/>
        <v>396750</v>
      </c>
      <c r="DD161" s="522">
        <f t="shared" si="362"/>
        <v>20020</v>
      </c>
      <c r="DE161" s="533">
        <f t="shared" si="340"/>
        <v>383.69028795936947</v>
      </c>
      <c r="DF161" s="26"/>
      <c r="DG161" s="379"/>
      <c r="DH161" s="480"/>
      <c r="DI161" s="519">
        <f t="shared" si="341"/>
        <v>585000</v>
      </c>
      <c r="DJ161" s="520">
        <f t="shared" si="370"/>
        <v>236700</v>
      </c>
      <c r="DK161" s="529">
        <f t="shared" si="286"/>
        <v>348300</v>
      </c>
      <c r="DL161" s="743">
        <f t="shared" si="287"/>
        <v>-28430</v>
      </c>
      <c r="DM161" s="744">
        <f t="shared" si="288"/>
        <v>-544.87087346078295</v>
      </c>
      <c r="DN161" s="480"/>
      <c r="DO161" s="379"/>
      <c r="DP161" s="484"/>
      <c r="DQ161" s="519">
        <f t="shared" si="342"/>
        <v>585000</v>
      </c>
      <c r="DR161" s="708">
        <f t="shared" si="289"/>
        <v>235700</v>
      </c>
      <c r="DS161" s="529">
        <f t="shared" si="290"/>
        <v>349300</v>
      </c>
      <c r="DT161" s="743">
        <f t="shared" si="291"/>
        <v>-27430</v>
      </c>
      <c r="DU161" s="744">
        <f t="shared" si="292"/>
        <v>-525.70552441186339</v>
      </c>
      <c r="DV161" s="484"/>
      <c r="DW161" s="379"/>
      <c r="DX161" s="486"/>
      <c r="DY161" s="464">
        <f t="shared" si="363"/>
        <v>585000</v>
      </c>
      <c r="DZ161" s="708">
        <f t="shared" si="293"/>
        <v>207227.5</v>
      </c>
      <c r="EA161" s="529">
        <f t="shared" si="364"/>
        <v>377772.5</v>
      </c>
      <c r="EB161" s="530">
        <f t="shared" si="365"/>
        <v>1042.5</v>
      </c>
      <c r="EC161" s="533">
        <f t="shared" si="366"/>
        <v>39.959752766997269</v>
      </c>
      <c r="ED161" s="464">
        <f t="shared" si="371"/>
        <v>0</v>
      </c>
      <c r="EE161" s="524">
        <f t="shared" si="294"/>
        <v>1042.5</v>
      </c>
      <c r="EF161" s="531">
        <f t="shared" si="367"/>
        <v>39.959752766997269</v>
      </c>
      <c r="EG161" s="531">
        <f t="shared" si="368"/>
        <v>19.979876383498635</v>
      </c>
      <c r="EH161" s="486"/>
      <c r="EI161" s="379"/>
      <c r="EJ161" s="686"/>
      <c r="EK161" s="519">
        <f t="shared" si="344"/>
        <v>585000</v>
      </c>
      <c r="EL161" s="708">
        <f t="shared" si="295"/>
        <v>156450</v>
      </c>
      <c r="EM161" s="529">
        <f t="shared" si="296"/>
        <v>428550</v>
      </c>
      <c r="EN161" s="530">
        <f t="shared" si="297"/>
        <v>51820</v>
      </c>
      <c r="EO161" s="531">
        <f t="shared" si="298"/>
        <v>993.14838771501127</v>
      </c>
      <c r="EP161" s="641">
        <f t="shared" si="299"/>
        <v>0</v>
      </c>
      <c r="EQ161" s="530">
        <f t="shared" si="300"/>
        <v>51820</v>
      </c>
      <c r="ER161" s="532">
        <f t="shared" si="301"/>
        <v>993.14838771501127</v>
      </c>
      <c r="ES161" s="686"/>
      <c r="ET161" s="379"/>
      <c r="EU161" s="686"/>
      <c r="EV161" s="519">
        <f t="shared" si="345"/>
        <v>585000</v>
      </c>
      <c r="EW161" s="708">
        <f t="shared" si="302"/>
        <v>207750</v>
      </c>
      <c r="EX161" s="529">
        <f t="shared" si="303"/>
        <v>377250</v>
      </c>
      <c r="EY161" s="530">
        <f t="shared" si="304"/>
        <v>520</v>
      </c>
      <c r="EZ161" s="531">
        <f t="shared" si="305"/>
        <v>9.9659815054381671</v>
      </c>
      <c r="FA161" s="641">
        <f t="shared" si="306"/>
        <v>0</v>
      </c>
      <c r="FB161" s="530">
        <f t="shared" si="307"/>
        <v>520</v>
      </c>
      <c r="FC161" s="532">
        <f t="shared" si="308"/>
        <v>9.9659815054381671</v>
      </c>
      <c r="FD161" s="686"/>
      <c r="FE161" s="379"/>
      <c r="FF161" s="686"/>
      <c r="FG161" s="519">
        <f t="shared" si="346"/>
        <v>585000</v>
      </c>
      <c r="FH161" s="708">
        <f t="shared" si="309"/>
        <v>204450</v>
      </c>
      <c r="FI161" s="529">
        <f t="shared" si="310"/>
        <v>380550</v>
      </c>
      <c r="FJ161" s="530">
        <f t="shared" si="311"/>
        <v>3820</v>
      </c>
      <c r="FK161" s="531">
        <f t="shared" si="312"/>
        <v>73.21163336687269</v>
      </c>
      <c r="FL161" s="641">
        <f t="shared" si="313"/>
        <v>0</v>
      </c>
      <c r="FM161" s="530">
        <f t="shared" si="314"/>
        <v>3820</v>
      </c>
      <c r="FN161" s="532">
        <f t="shared" si="315"/>
        <v>73.21163336687269</v>
      </c>
      <c r="FO161" s="686"/>
      <c r="FP161" s="379"/>
      <c r="FQ161" s="686"/>
      <c r="FR161" s="519">
        <f t="shared" si="347"/>
        <v>585000</v>
      </c>
      <c r="FS161" s="708">
        <f t="shared" si="316"/>
        <v>180150</v>
      </c>
      <c r="FT161" s="529">
        <f t="shared" si="317"/>
        <v>404850</v>
      </c>
      <c r="FU161" s="530">
        <f t="shared" si="318"/>
        <v>28120</v>
      </c>
      <c r="FV161" s="531">
        <f t="shared" si="319"/>
        <v>538.92961525561782</v>
      </c>
      <c r="FW161" s="641">
        <f t="shared" si="320"/>
        <v>0</v>
      </c>
      <c r="FX161" s="530">
        <f t="shared" si="321"/>
        <v>28120</v>
      </c>
      <c r="FY161" s="532">
        <f t="shared" si="322"/>
        <v>538.92961525561782</v>
      </c>
      <c r="FZ161" s="686"/>
      <c r="GA161" s="379"/>
      <c r="GB161" s="379"/>
      <c r="GC161" s="379"/>
      <c r="GD161" s="379"/>
      <c r="GE161" s="379"/>
      <c r="GF161" s="379"/>
      <c r="GG161" s="379"/>
    </row>
    <row r="162" spans="1:189" s="1" customFormat="1" x14ac:dyDescent="0.25">
      <c r="A162" s="379"/>
      <c r="B162" s="379"/>
      <c r="C162" s="379"/>
      <c r="D162" s="379"/>
      <c r="E162" s="379"/>
      <c r="F162" s="379"/>
      <c r="G162" s="379"/>
      <c r="H162" s="379"/>
      <c r="I162" s="539"/>
      <c r="J162" s="379"/>
      <c r="K162" s="379"/>
      <c r="L162" s="379"/>
      <c r="M162" s="379"/>
      <c r="N162" s="379"/>
      <c r="O162" s="379"/>
      <c r="P162" s="379"/>
      <c r="Q162" s="379"/>
      <c r="R162" s="539"/>
      <c r="S162" s="379"/>
      <c r="T162" s="228"/>
      <c r="U162" s="450">
        <f t="shared" si="348"/>
        <v>590000</v>
      </c>
      <c r="V162" s="712">
        <f t="shared" si="349"/>
        <v>6964.3008932835655</v>
      </c>
      <c r="W162" s="752">
        <f t="shared" si="350"/>
        <v>-20180</v>
      </c>
      <c r="X162" s="697">
        <f t="shared" si="351"/>
        <v>20220</v>
      </c>
      <c r="Y162" s="745">
        <f t="shared" si="352"/>
        <v>-28880</v>
      </c>
      <c r="Z162" s="642">
        <f t="shared" si="353"/>
        <v>-27730</v>
      </c>
      <c r="AA162" s="439">
        <f t="shared" si="354"/>
        <v>1042.5</v>
      </c>
      <c r="AB162" s="713">
        <f t="shared" si="355"/>
        <v>1042.5</v>
      </c>
      <c r="AC162" s="630">
        <f t="shared" si="261"/>
        <v>28420</v>
      </c>
      <c r="AD162" s="459">
        <f t="shared" si="262"/>
        <v>28420</v>
      </c>
      <c r="AE162" s="228"/>
      <c r="AF162" s="379"/>
      <c r="AG162" s="228"/>
      <c r="AH162" s="715">
        <f t="shared" si="263"/>
        <v>1.8337724191067368</v>
      </c>
      <c r="AI162" s="749">
        <f t="shared" si="323"/>
        <v>-5.3136026120385482</v>
      </c>
      <c r="AJ162" s="716">
        <f t="shared" si="264"/>
        <v>5.3241350255411026</v>
      </c>
      <c r="AK162" s="746">
        <f t="shared" si="324"/>
        <v>-7.6044025488440674</v>
      </c>
      <c r="AL162" s="643">
        <f t="shared" si="325"/>
        <v>-7.3015956606456367</v>
      </c>
      <c r="AM162" s="457">
        <f t="shared" si="326"/>
        <v>0.27450102691031653</v>
      </c>
      <c r="AN162" s="717">
        <f t="shared" si="265"/>
        <v>0.27450102691031653</v>
      </c>
      <c r="AO162" s="633">
        <f t="shared" si="266"/>
        <v>7.4832797935646953</v>
      </c>
      <c r="AP162" s="634">
        <f t="shared" si="267"/>
        <v>7.4832797935646953</v>
      </c>
      <c r="AQ162" s="228"/>
      <c r="AR162" s="379"/>
      <c r="AS162" s="228"/>
      <c r="AT162" s="450">
        <f t="shared" si="327"/>
        <v>590000</v>
      </c>
      <c r="AU162" s="767">
        <f t="shared" si="268"/>
        <v>133.47325750148178</v>
      </c>
      <c r="AV162" s="750">
        <f t="shared" si="328"/>
        <v>-386.75674380719659</v>
      </c>
      <c r="AW162" s="720">
        <f t="shared" si="329"/>
        <v>387.52335776915334</v>
      </c>
      <c r="AX162" s="747">
        <f t="shared" si="330"/>
        <v>-553.49528053279664</v>
      </c>
      <c r="AY162" s="643">
        <f t="shared" si="331"/>
        <v>-531.45512912653919</v>
      </c>
      <c r="AZ162" s="457">
        <f t="shared" si="332"/>
        <v>19.979876383498635</v>
      </c>
      <c r="BA162" s="717">
        <f t="shared" si="333"/>
        <v>19.979876383498635</v>
      </c>
      <c r="BB162" s="458">
        <f t="shared" si="269"/>
        <v>544.67921997029373</v>
      </c>
      <c r="BC162" s="459">
        <f t="shared" si="269"/>
        <v>544.67921997029373</v>
      </c>
      <c r="BD162" s="228"/>
      <c r="BE162" s="379"/>
      <c r="BF162" s="539"/>
      <c r="BG162" s="379"/>
      <c r="BH162" s="379"/>
      <c r="BI162" s="460"/>
      <c r="BJ162" s="464">
        <f t="shared" si="356"/>
        <v>590000</v>
      </c>
      <c r="BK162" s="465">
        <f t="shared" si="270"/>
        <v>210220</v>
      </c>
      <c r="BL162" s="637">
        <f t="shared" si="271"/>
        <v>379780</v>
      </c>
      <c r="BM162" s="219"/>
      <c r="BN162" s="219"/>
      <c r="BO162" s="464">
        <f t="shared" si="334"/>
        <v>590000</v>
      </c>
      <c r="BP162" s="465">
        <f t="shared" si="272"/>
        <v>239100</v>
      </c>
      <c r="BQ162" s="637">
        <f t="shared" si="335"/>
        <v>350900</v>
      </c>
      <c r="BR162" s="707">
        <f t="shared" si="273"/>
        <v>-28880</v>
      </c>
      <c r="BS162" s="298"/>
      <c r="BT162" s="379"/>
      <c r="BU162" s="298"/>
      <c r="BV162" s="464">
        <f t="shared" si="357"/>
        <v>590000</v>
      </c>
      <c r="BW162" s="464">
        <f t="shared" si="358"/>
        <v>17622.42885</v>
      </c>
      <c r="BX162" s="637">
        <f t="shared" si="274"/>
        <v>397402.42885000003</v>
      </c>
      <c r="BY162" s="707">
        <f t="shared" si="275"/>
        <v>17622.428850000026</v>
      </c>
      <c r="BZ162" s="298"/>
      <c r="CA162" s="379"/>
      <c r="CB162" s="219"/>
      <c r="CC162" s="464">
        <f t="shared" si="373"/>
        <v>26302.132611940302</v>
      </c>
      <c r="CD162" s="464">
        <f t="shared" si="276"/>
        <v>616302.13261194027</v>
      </c>
      <c r="CE162" s="465">
        <f t="shared" si="277"/>
        <v>229557.8317186567</v>
      </c>
      <c r="CF162" s="637">
        <f t="shared" si="359"/>
        <v>386744.30089328357</v>
      </c>
      <c r="CG162" s="707">
        <f t="shared" si="278"/>
        <v>6964.3008932835655</v>
      </c>
      <c r="CH162" s="298"/>
      <c r="CI162" s="465">
        <f t="shared" si="279"/>
        <v>219300</v>
      </c>
      <c r="CJ162" s="464">
        <f t="shared" si="360"/>
        <v>370700</v>
      </c>
      <c r="CK162" s="637">
        <f t="shared" si="361"/>
        <v>17622.42885</v>
      </c>
      <c r="CL162" s="637">
        <f t="shared" si="336"/>
        <v>388322.42885000003</v>
      </c>
      <c r="CM162" s="707">
        <f t="shared" si="280"/>
        <v>8542.4288500000257</v>
      </c>
      <c r="CN162" s="298"/>
      <c r="CO162" s="379"/>
      <c r="CP162" s="539"/>
      <c r="CQ162" s="379"/>
      <c r="CR162" s="26"/>
      <c r="CS162" s="519">
        <f t="shared" si="337"/>
        <v>590000</v>
      </c>
      <c r="CT162" s="520">
        <f t="shared" si="372"/>
        <v>230400</v>
      </c>
      <c r="CU162" s="521">
        <f t="shared" si="281"/>
        <v>359600</v>
      </c>
      <c r="CV162" s="523">
        <f t="shared" si="282"/>
        <v>-20180</v>
      </c>
      <c r="CW162" s="26"/>
      <c r="CX162" s="519">
        <f t="shared" si="338"/>
        <v>590000</v>
      </c>
      <c r="CY162" s="520">
        <f t="shared" si="369"/>
        <v>206500</v>
      </c>
      <c r="CZ162" s="521">
        <f t="shared" si="283"/>
        <v>383500</v>
      </c>
      <c r="DA162" s="522">
        <f t="shared" si="284"/>
        <v>3720</v>
      </c>
      <c r="DB162" s="521">
        <f t="shared" si="339"/>
        <v>16500</v>
      </c>
      <c r="DC162" s="521">
        <f t="shared" si="285"/>
        <v>400000</v>
      </c>
      <c r="DD162" s="522">
        <f t="shared" si="362"/>
        <v>20220</v>
      </c>
      <c r="DE162" s="533">
        <f t="shared" si="340"/>
        <v>387.52335776915334</v>
      </c>
      <c r="DF162" s="26"/>
      <c r="DG162" s="379"/>
      <c r="DH162" s="480"/>
      <c r="DI162" s="519">
        <f t="shared" si="341"/>
        <v>590000</v>
      </c>
      <c r="DJ162" s="520">
        <f t="shared" si="370"/>
        <v>239100</v>
      </c>
      <c r="DK162" s="529">
        <f t="shared" si="286"/>
        <v>350900</v>
      </c>
      <c r="DL162" s="743">
        <f t="shared" si="287"/>
        <v>-28880</v>
      </c>
      <c r="DM162" s="744">
        <f t="shared" si="288"/>
        <v>-553.49528053279664</v>
      </c>
      <c r="DN162" s="480"/>
      <c r="DO162" s="379"/>
      <c r="DP162" s="484"/>
      <c r="DQ162" s="519">
        <f t="shared" si="342"/>
        <v>590000</v>
      </c>
      <c r="DR162" s="708">
        <f t="shared" si="289"/>
        <v>237950</v>
      </c>
      <c r="DS162" s="529">
        <f t="shared" si="290"/>
        <v>352050</v>
      </c>
      <c r="DT162" s="743">
        <f t="shared" si="291"/>
        <v>-27730</v>
      </c>
      <c r="DU162" s="744">
        <f t="shared" si="292"/>
        <v>-531.45512912653919</v>
      </c>
      <c r="DV162" s="484"/>
      <c r="DW162" s="379"/>
      <c r="DX162" s="486"/>
      <c r="DY162" s="464">
        <f t="shared" si="363"/>
        <v>590000</v>
      </c>
      <c r="DZ162" s="708">
        <f t="shared" si="293"/>
        <v>209177.5</v>
      </c>
      <c r="EA162" s="529">
        <f t="shared" si="364"/>
        <v>380822.5</v>
      </c>
      <c r="EB162" s="530">
        <f t="shared" si="365"/>
        <v>1042.5</v>
      </c>
      <c r="EC162" s="533">
        <f t="shared" si="366"/>
        <v>39.959752766997269</v>
      </c>
      <c r="ED162" s="464">
        <f t="shared" si="371"/>
        <v>0</v>
      </c>
      <c r="EE162" s="524">
        <f t="shared" si="294"/>
        <v>1042.5</v>
      </c>
      <c r="EF162" s="531">
        <f t="shared" si="367"/>
        <v>39.959752766997269</v>
      </c>
      <c r="EG162" s="531">
        <f t="shared" si="368"/>
        <v>19.979876383498635</v>
      </c>
      <c r="EH162" s="486"/>
      <c r="EI162" s="379"/>
      <c r="EJ162" s="686"/>
      <c r="EK162" s="519">
        <f t="shared" si="344"/>
        <v>590000</v>
      </c>
      <c r="EL162" s="708">
        <f t="shared" si="295"/>
        <v>157850</v>
      </c>
      <c r="EM162" s="529">
        <f t="shared" si="296"/>
        <v>432150</v>
      </c>
      <c r="EN162" s="530">
        <f t="shared" si="297"/>
        <v>52370</v>
      </c>
      <c r="EO162" s="531">
        <f t="shared" si="298"/>
        <v>1003.689329691917</v>
      </c>
      <c r="EP162" s="641">
        <f t="shared" si="299"/>
        <v>0</v>
      </c>
      <c r="EQ162" s="530">
        <f t="shared" si="300"/>
        <v>52370</v>
      </c>
      <c r="ER162" s="532">
        <f t="shared" si="301"/>
        <v>1003.689329691917</v>
      </c>
      <c r="ES162" s="686"/>
      <c r="ET162" s="379"/>
      <c r="EU162" s="686"/>
      <c r="EV162" s="519">
        <f t="shared" si="345"/>
        <v>590000</v>
      </c>
      <c r="EW162" s="708">
        <f t="shared" si="302"/>
        <v>209700</v>
      </c>
      <c r="EX162" s="529">
        <f t="shared" si="303"/>
        <v>380300</v>
      </c>
      <c r="EY162" s="530">
        <f t="shared" si="304"/>
        <v>520</v>
      </c>
      <c r="EZ162" s="531">
        <f t="shared" si="305"/>
        <v>9.9659815054381671</v>
      </c>
      <c r="FA162" s="641">
        <f t="shared" si="306"/>
        <v>0</v>
      </c>
      <c r="FB162" s="530">
        <f t="shared" si="307"/>
        <v>520</v>
      </c>
      <c r="FC162" s="532">
        <f t="shared" si="308"/>
        <v>9.9659815054381671</v>
      </c>
      <c r="FD162" s="686"/>
      <c r="FE162" s="379"/>
      <c r="FF162" s="686"/>
      <c r="FG162" s="519">
        <f t="shared" si="346"/>
        <v>590000</v>
      </c>
      <c r="FH162" s="708">
        <f t="shared" si="309"/>
        <v>206400</v>
      </c>
      <c r="FI162" s="529">
        <f t="shared" si="310"/>
        <v>383600</v>
      </c>
      <c r="FJ162" s="530">
        <f t="shared" si="311"/>
        <v>3820</v>
      </c>
      <c r="FK162" s="531">
        <f t="shared" si="312"/>
        <v>73.21163336687269</v>
      </c>
      <c r="FL162" s="641">
        <f t="shared" si="313"/>
        <v>0</v>
      </c>
      <c r="FM162" s="530">
        <f t="shared" si="314"/>
        <v>3820</v>
      </c>
      <c r="FN162" s="532">
        <f t="shared" si="315"/>
        <v>73.21163336687269</v>
      </c>
      <c r="FO162" s="686"/>
      <c r="FP162" s="379"/>
      <c r="FQ162" s="686"/>
      <c r="FR162" s="519">
        <f t="shared" si="347"/>
        <v>590000</v>
      </c>
      <c r="FS162" s="708">
        <f t="shared" si="316"/>
        <v>181800</v>
      </c>
      <c r="FT162" s="529">
        <f t="shared" si="317"/>
        <v>408200</v>
      </c>
      <c r="FU162" s="530">
        <f t="shared" si="318"/>
        <v>28420</v>
      </c>
      <c r="FV162" s="531">
        <f t="shared" si="319"/>
        <v>544.67921997029373</v>
      </c>
      <c r="FW162" s="641">
        <f t="shared" si="320"/>
        <v>0</v>
      </c>
      <c r="FX162" s="530">
        <f t="shared" si="321"/>
        <v>28420</v>
      </c>
      <c r="FY162" s="532">
        <f t="shared" si="322"/>
        <v>544.67921997029373</v>
      </c>
      <c r="FZ162" s="686"/>
      <c r="GA162" s="379"/>
      <c r="GB162" s="379"/>
      <c r="GC162" s="379"/>
      <c r="GD162" s="379"/>
      <c r="GE162" s="379"/>
      <c r="GF162" s="379"/>
      <c r="GG162" s="379"/>
    </row>
    <row r="163" spans="1:189" s="1" customFormat="1" x14ac:dyDescent="0.25">
      <c r="A163" s="379"/>
      <c r="B163" s="379"/>
      <c r="C163" s="379"/>
      <c r="D163" s="379"/>
      <c r="E163" s="379"/>
      <c r="F163" s="379"/>
      <c r="G163" s="379"/>
      <c r="H163" s="379"/>
      <c r="I163" s="539"/>
      <c r="J163" s="379"/>
      <c r="K163" s="379"/>
      <c r="L163" s="379"/>
      <c r="M163" s="379"/>
      <c r="N163" s="379"/>
      <c r="O163" s="379"/>
      <c r="P163" s="379"/>
      <c r="Q163" s="379"/>
      <c r="R163" s="539"/>
      <c r="S163" s="379"/>
      <c r="T163" s="228"/>
      <c r="U163" s="765">
        <f t="shared" si="348"/>
        <v>595000</v>
      </c>
      <c r="V163" s="768">
        <f t="shared" si="349"/>
        <v>6964.3008932835655</v>
      </c>
      <c r="W163" s="753">
        <f t="shared" si="350"/>
        <v>-20480</v>
      </c>
      <c r="X163" s="732">
        <f t="shared" si="351"/>
        <v>20420</v>
      </c>
      <c r="Y163" s="754">
        <f t="shared" si="352"/>
        <v>-29330</v>
      </c>
      <c r="Z163" s="667">
        <f t="shared" si="353"/>
        <v>-28030</v>
      </c>
      <c r="AA163" s="496">
        <f t="shared" si="354"/>
        <v>1042.5</v>
      </c>
      <c r="AB163" s="734">
        <f t="shared" si="355"/>
        <v>1042.5</v>
      </c>
      <c r="AC163" s="668">
        <f t="shared" si="261"/>
        <v>28720</v>
      </c>
      <c r="AD163" s="669">
        <f t="shared" si="262"/>
        <v>28720</v>
      </c>
      <c r="AE163" s="228"/>
      <c r="AF163" s="379"/>
      <c r="AG163" s="228"/>
      <c r="AH163" s="499">
        <f t="shared" si="263"/>
        <v>1.8191627859059023</v>
      </c>
      <c r="AI163" s="755">
        <f t="shared" si="323"/>
        <v>-5.3496329963691451</v>
      </c>
      <c r="AJ163" s="500">
        <f t="shared" si="264"/>
        <v>5.333960243450095</v>
      </c>
      <c r="AK163" s="756">
        <f t="shared" si="324"/>
        <v>-7.6613640519290547</v>
      </c>
      <c r="AL163" s="673">
        <f t="shared" si="325"/>
        <v>-7.321787738682966</v>
      </c>
      <c r="AM163" s="503">
        <f t="shared" si="326"/>
        <v>0.27231408196849777</v>
      </c>
      <c r="AN163" s="735">
        <f t="shared" si="265"/>
        <v>0.27231408196849777</v>
      </c>
      <c r="AO163" s="674">
        <f t="shared" si="266"/>
        <v>7.5020243972520442</v>
      </c>
      <c r="AP163" s="675">
        <f t="shared" si="267"/>
        <v>7.5020243972520442</v>
      </c>
      <c r="AQ163" s="228"/>
      <c r="AR163" s="379"/>
      <c r="AS163" s="228"/>
      <c r="AT163" s="729">
        <f t="shared" si="327"/>
        <v>595000</v>
      </c>
      <c r="AU163" s="769">
        <f t="shared" si="268"/>
        <v>133.47325750148178</v>
      </c>
      <c r="AV163" s="757">
        <f t="shared" si="328"/>
        <v>-392.50634852187244</v>
      </c>
      <c r="AW163" s="738">
        <f t="shared" si="329"/>
        <v>391.35642757893726</v>
      </c>
      <c r="AX163" s="758">
        <f t="shared" si="330"/>
        <v>-562.11968760481045</v>
      </c>
      <c r="AY163" s="673">
        <f t="shared" si="331"/>
        <v>-537.2047338412151</v>
      </c>
      <c r="AZ163" s="503">
        <f t="shared" si="332"/>
        <v>19.979876383498635</v>
      </c>
      <c r="BA163" s="735">
        <f t="shared" si="333"/>
        <v>19.979876383498635</v>
      </c>
      <c r="BB163" s="676">
        <f t="shared" si="269"/>
        <v>550.42882468496953</v>
      </c>
      <c r="BC163" s="669">
        <f t="shared" si="269"/>
        <v>550.42882468496953</v>
      </c>
      <c r="BD163" s="228"/>
      <c r="BE163" s="379"/>
      <c r="BF163" s="539"/>
      <c r="BG163" s="379"/>
      <c r="BH163" s="379"/>
      <c r="BI163" s="460"/>
      <c r="BJ163" s="518">
        <f t="shared" si="356"/>
        <v>595000</v>
      </c>
      <c r="BK163" s="349">
        <f t="shared" si="270"/>
        <v>212170</v>
      </c>
      <c r="BL163" s="361">
        <f t="shared" si="271"/>
        <v>382830</v>
      </c>
      <c r="BM163" s="219"/>
      <c r="BN163" s="219"/>
      <c r="BO163" s="518">
        <f t="shared" si="334"/>
        <v>595000</v>
      </c>
      <c r="BP163" s="349">
        <f t="shared" si="272"/>
        <v>241500</v>
      </c>
      <c r="BQ163" s="361">
        <f t="shared" si="335"/>
        <v>353500</v>
      </c>
      <c r="BR163" s="740">
        <f t="shared" si="273"/>
        <v>-29330</v>
      </c>
      <c r="BS163" s="298"/>
      <c r="BT163" s="379"/>
      <c r="BU163" s="298"/>
      <c r="BV163" s="518">
        <f t="shared" si="357"/>
        <v>595000</v>
      </c>
      <c r="BW163" s="518">
        <f t="shared" si="358"/>
        <v>17622.42885</v>
      </c>
      <c r="BX163" s="361">
        <f t="shared" si="274"/>
        <v>400452.42885000003</v>
      </c>
      <c r="BY163" s="740">
        <f t="shared" si="275"/>
        <v>17622.428850000026</v>
      </c>
      <c r="BZ163" s="298"/>
      <c r="CA163" s="379"/>
      <c r="CB163" s="219"/>
      <c r="CC163" s="518">
        <f t="shared" si="373"/>
        <v>26302.132611940302</v>
      </c>
      <c r="CD163" s="518">
        <f t="shared" si="276"/>
        <v>621302.13261194027</v>
      </c>
      <c r="CE163" s="677">
        <f t="shared" si="277"/>
        <v>231507.8317186567</v>
      </c>
      <c r="CF163" s="361">
        <f t="shared" si="359"/>
        <v>389794.30089328357</v>
      </c>
      <c r="CG163" s="740">
        <f t="shared" si="278"/>
        <v>6964.3008932835655</v>
      </c>
      <c r="CH163" s="298"/>
      <c r="CI163" s="349">
        <f t="shared" si="279"/>
        <v>221250</v>
      </c>
      <c r="CJ163" s="518">
        <f t="shared" si="360"/>
        <v>373750</v>
      </c>
      <c r="CK163" s="361">
        <f t="shared" si="361"/>
        <v>17622.42885</v>
      </c>
      <c r="CL163" s="361">
        <f t="shared" si="336"/>
        <v>391372.42885000003</v>
      </c>
      <c r="CM163" s="740">
        <f t="shared" si="280"/>
        <v>8542.4288500000257</v>
      </c>
      <c r="CN163" s="298"/>
      <c r="CO163" s="379"/>
      <c r="CP163" s="539"/>
      <c r="CQ163" s="379"/>
      <c r="CR163" s="26"/>
      <c r="CS163" s="525">
        <f t="shared" si="337"/>
        <v>595000</v>
      </c>
      <c r="CT163" s="656">
        <f t="shared" si="372"/>
        <v>232650</v>
      </c>
      <c r="CU163" s="657">
        <f t="shared" si="281"/>
        <v>362350</v>
      </c>
      <c r="CV163" s="534">
        <f t="shared" si="282"/>
        <v>-20480</v>
      </c>
      <c r="CW163" s="26"/>
      <c r="CX163" s="525">
        <f t="shared" si="338"/>
        <v>595000</v>
      </c>
      <c r="CY163" s="656">
        <f t="shared" si="369"/>
        <v>208250</v>
      </c>
      <c r="CZ163" s="657">
        <f t="shared" si="283"/>
        <v>386750</v>
      </c>
      <c r="DA163" s="527">
        <f t="shared" si="284"/>
        <v>3920</v>
      </c>
      <c r="DB163" s="657">
        <f t="shared" si="339"/>
        <v>16500</v>
      </c>
      <c r="DC163" s="657">
        <f t="shared" si="285"/>
        <v>403250</v>
      </c>
      <c r="DD163" s="527">
        <f t="shared" si="362"/>
        <v>20420</v>
      </c>
      <c r="DE163" s="363">
        <f t="shared" si="340"/>
        <v>391.35642757893726</v>
      </c>
      <c r="DF163" s="26"/>
      <c r="DG163" s="379"/>
      <c r="DH163" s="480"/>
      <c r="DI163" s="525">
        <f t="shared" si="341"/>
        <v>595000</v>
      </c>
      <c r="DJ163" s="656">
        <f t="shared" si="370"/>
        <v>241500</v>
      </c>
      <c r="DK163" s="526">
        <f t="shared" si="286"/>
        <v>353500</v>
      </c>
      <c r="DL163" s="759">
        <f t="shared" si="287"/>
        <v>-29330</v>
      </c>
      <c r="DM163" s="760">
        <f t="shared" si="288"/>
        <v>-562.11968760481045</v>
      </c>
      <c r="DN163" s="480"/>
      <c r="DO163" s="379"/>
      <c r="DP163" s="484"/>
      <c r="DQ163" s="525">
        <f t="shared" si="342"/>
        <v>595000</v>
      </c>
      <c r="DR163" s="741">
        <f t="shared" si="289"/>
        <v>240200</v>
      </c>
      <c r="DS163" s="526">
        <f t="shared" si="290"/>
        <v>354800</v>
      </c>
      <c r="DT163" s="759">
        <f t="shared" si="291"/>
        <v>-28030</v>
      </c>
      <c r="DU163" s="760">
        <f t="shared" si="292"/>
        <v>-537.2047338412151</v>
      </c>
      <c r="DV163" s="484"/>
      <c r="DW163" s="379"/>
      <c r="DX163" s="486"/>
      <c r="DY163" s="518">
        <f t="shared" si="363"/>
        <v>595000</v>
      </c>
      <c r="DZ163" s="741">
        <f t="shared" si="293"/>
        <v>211127.5</v>
      </c>
      <c r="EA163" s="526">
        <f t="shared" si="364"/>
        <v>383872.5</v>
      </c>
      <c r="EB163" s="659">
        <f t="shared" si="365"/>
        <v>1042.5</v>
      </c>
      <c r="EC163" s="363">
        <f t="shared" si="366"/>
        <v>39.959752766997269</v>
      </c>
      <c r="ED163" s="518">
        <f t="shared" si="371"/>
        <v>0</v>
      </c>
      <c r="EE163" s="658">
        <f t="shared" si="294"/>
        <v>1042.5</v>
      </c>
      <c r="EF163" s="660">
        <f t="shared" si="367"/>
        <v>39.959752766997269</v>
      </c>
      <c r="EG163" s="660">
        <f t="shared" si="368"/>
        <v>19.979876383498635</v>
      </c>
      <c r="EH163" s="486"/>
      <c r="EI163" s="379"/>
      <c r="EJ163" s="686"/>
      <c r="EK163" s="525">
        <f t="shared" si="344"/>
        <v>595000</v>
      </c>
      <c r="EL163" s="741">
        <f t="shared" si="295"/>
        <v>159250</v>
      </c>
      <c r="EM163" s="526">
        <f t="shared" si="296"/>
        <v>435750</v>
      </c>
      <c r="EN163" s="659">
        <f t="shared" si="297"/>
        <v>52920</v>
      </c>
      <c r="EO163" s="660">
        <f t="shared" si="298"/>
        <v>1014.2302716688228</v>
      </c>
      <c r="EP163" s="536">
        <f t="shared" si="299"/>
        <v>0</v>
      </c>
      <c r="EQ163" s="659">
        <f t="shared" si="300"/>
        <v>52920</v>
      </c>
      <c r="ER163" s="661">
        <f t="shared" si="301"/>
        <v>1014.2302716688228</v>
      </c>
      <c r="ES163" s="686"/>
      <c r="ET163" s="379"/>
      <c r="EU163" s="686"/>
      <c r="EV163" s="525">
        <f t="shared" si="345"/>
        <v>595000</v>
      </c>
      <c r="EW163" s="741">
        <f t="shared" si="302"/>
        <v>211650</v>
      </c>
      <c r="EX163" s="526">
        <f t="shared" si="303"/>
        <v>383350</v>
      </c>
      <c r="EY163" s="659">
        <f t="shared" si="304"/>
        <v>520</v>
      </c>
      <c r="EZ163" s="660">
        <f t="shared" si="305"/>
        <v>9.9659815054381671</v>
      </c>
      <c r="FA163" s="536">
        <f t="shared" si="306"/>
        <v>0</v>
      </c>
      <c r="FB163" s="659">
        <f t="shared" si="307"/>
        <v>520</v>
      </c>
      <c r="FC163" s="661">
        <f t="shared" si="308"/>
        <v>9.9659815054381671</v>
      </c>
      <c r="FD163" s="686"/>
      <c r="FE163" s="379"/>
      <c r="FF163" s="686"/>
      <c r="FG163" s="525">
        <f t="shared" si="346"/>
        <v>595000</v>
      </c>
      <c r="FH163" s="741">
        <f t="shared" si="309"/>
        <v>208350</v>
      </c>
      <c r="FI163" s="526">
        <f t="shared" si="310"/>
        <v>386650</v>
      </c>
      <c r="FJ163" s="659">
        <f t="shared" si="311"/>
        <v>3820</v>
      </c>
      <c r="FK163" s="660">
        <f t="shared" si="312"/>
        <v>73.21163336687269</v>
      </c>
      <c r="FL163" s="536">
        <f t="shared" si="313"/>
        <v>0</v>
      </c>
      <c r="FM163" s="659">
        <f t="shared" si="314"/>
        <v>3820</v>
      </c>
      <c r="FN163" s="661">
        <f t="shared" si="315"/>
        <v>73.21163336687269</v>
      </c>
      <c r="FO163" s="686"/>
      <c r="FP163" s="379"/>
      <c r="FQ163" s="686"/>
      <c r="FR163" s="525">
        <f t="shared" si="347"/>
        <v>595000</v>
      </c>
      <c r="FS163" s="741">
        <f t="shared" si="316"/>
        <v>183450</v>
      </c>
      <c r="FT163" s="526">
        <f t="shared" si="317"/>
        <v>411550</v>
      </c>
      <c r="FU163" s="659">
        <f t="shared" si="318"/>
        <v>28720</v>
      </c>
      <c r="FV163" s="660">
        <f t="shared" si="319"/>
        <v>550.42882468496953</v>
      </c>
      <c r="FW163" s="536">
        <f t="shared" si="320"/>
        <v>0</v>
      </c>
      <c r="FX163" s="659">
        <f t="shared" si="321"/>
        <v>28720</v>
      </c>
      <c r="FY163" s="661">
        <f t="shared" si="322"/>
        <v>550.42882468496953</v>
      </c>
      <c r="FZ163" s="686"/>
      <c r="GA163" s="379"/>
      <c r="GB163" s="379"/>
      <c r="GC163" s="379"/>
      <c r="GD163" s="379"/>
      <c r="GE163" s="379"/>
      <c r="GF163" s="379"/>
      <c r="GG163" s="379"/>
    </row>
    <row r="164" spans="1:189" s="1" customFormat="1" x14ac:dyDescent="0.25">
      <c r="A164" s="379"/>
      <c r="B164" s="379"/>
      <c r="C164" s="379"/>
      <c r="D164" s="379"/>
      <c r="E164" s="379"/>
      <c r="F164" s="379"/>
      <c r="G164" s="379"/>
      <c r="H164" s="379"/>
      <c r="I164" s="539"/>
      <c r="J164" s="379"/>
      <c r="K164" s="379"/>
      <c r="L164" s="379"/>
      <c r="M164" s="379"/>
      <c r="N164" s="379"/>
      <c r="O164" s="379"/>
      <c r="P164" s="379"/>
      <c r="Q164" s="379"/>
      <c r="R164" s="539"/>
      <c r="S164" s="379"/>
      <c r="T164" s="228"/>
      <c r="U164" s="450">
        <f t="shared" si="348"/>
        <v>600000</v>
      </c>
      <c r="V164" s="712">
        <f t="shared" si="349"/>
        <v>6964.3008932835655</v>
      </c>
      <c r="W164" s="752">
        <f t="shared" si="350"/>
        <v>-20780</v>
      </c>
      <c r="X164" s="697">
        <f t="shared" si="351"/>
        <v>20620</v>
      </c>
      <c r="Y164" s="745">
        <f t="shared" si="352"/>
        <v>-29780</v>
      </c>
      <c r="Z164" s="642">
        <f t="shared" si="353"/>
        <v>-28330</v>
      </c>
      <c r="AA164" s="439">
        <f t="shared" si="354"/>
        <v>1042.5</v>
      </c>
      <c r="AB164" s="713">
        <f t="shared" si="355"/>
        <v>1042.5</v>
      </c>
      <c r="AC164" s="630">
        <f t="shared" si="261"/>
        <v>29020</v>
      </c>
      <c r="AD164" s="459">
        <f t="shared" si="262"/>
        <v>29020</v>
      </c>
      <c r="AE164" s="228"/>
      <c r="AF164" s="379"/>
      <c r="AG164" s="228"/>
      <c r="AH164" s="715">
        <f t="shared" si="263"/>
        <v>1.804784102125937</v>
      </c>
      <c r="AI164" s="749">
        <f t="shared" si="323"/>
        <v>-5.3850938115476312</v>
      </c>
      <c r="AJ164" s="716">
        <f t="shared" si="264"/>
        <v>5.3436301440862444</v>
      </c>
      <c r="AK164" s="746">
        <f t="shared" si="324"/>
        <v>-7.7174251062506478</v>
      </c>
      <c r="AL164" s="643">
        <f t="shared" si="325"/>
        <v>-7.3416606198818286</v>
      </c>
      <c r="AM164" s="457">
        <f t="shared" si="326"/>
        <v>0.27016170830309943</v>
      </c>
      <c r="AN164" s="717">
        <f t="shared" si="265"/>
        <v>0.27016170830309943</v>
      </c>
      <c r="AO164" s="633">
        <f t="shared" si="266"/>
        <v>7.52047268580906</v>
      </c>
      <c r="AP164" s="634">
        <f t="shared" si="267"/>
        <v>7.52047268580906</v>
      </c>
      <c r="AQ164" s="228"/>
      <c r="AR164" s="379"/>
      <c r="AS164" s="228"/>
      <c r="AT164" s="450">
        <f t="shared" si="327"/>
        <v>600000</v>
      </c>
      <c r="AU164" s="767">
        <f t="shared" si="268"/>
        <v>133.47325750148178</v>
      </c>
      <c r="AV164" s="750">
        <f t="shared" si="328"/>
        <v>-398.25595323654829</v>
      </c>
      <c r="AW164" s="720">
        <f t="shared" si="329"/>
        <v>395.18949738872118</v>
      </c>
      <c r="AX164" s="747">
        <f t="shared" si="330"/>
        <v>-570.74409467682426</v>
      </c>
      <c r="AY164" s="643">
        <f t="shared" si="331"/>
        <v>-542.9543385558909</v>
      </c>
      <c r="AZ164" s="457">
        <f t="shared" si="332"/>
        <v>19.979876383498635</v>
      </c>
      <c r="BA164" s="717">
        <f t="shared" si="333"/>
        <v>19.979876383498635</v>
      </c>
      <c r="BB164" s="458">
        <f t="shared" si="269"/>
        <v>556.17842939964544</v>
      </c>
      <c r="BC164" s="459">
        <f t="shared" si="269"/>
        <v>556.17842939964544</v>
      </c>
      <c r="BD164" s="228"/>
      <c r="BE164" s="379"/>
      <c r="BF164" s="539"/>
      <c r="BG164" s="379"/>
      <c r="BH164" s="379"/>
      <c r="BI164" s="460"/>
      <c r="BJ164" s="464">
        <f t="shared" si="356"/>
        <v>600000</v>
      </c>
      <c r="BK164" s="465">
        <f t="shared" si="270"/>
        <v>214120</v>
      </c>
      <c r="BL164" s="637">
        <f t="shared" si="271"/>
        <v>385880</v>
      </c>
      <c r="BM164" s="219"/>
      <c r="BN164" s="219"/>
      <c r="BO164" s="464">
        <f t="shared" si="334"/>
        <v>600000</v>
      </c>
      <c r="BP164" s="465">
        <f t="shared" si="272"/>
        <v>243900</v>
      </c>
      <c r="BQ164" s="637">
        <f t="shared" si="335"/>
        <v>356100</v>
      </c>
      <c r="BR164" s="707">
        <f t="shared" si="273"/>
        <v>-29780</v>
      </c>
      <c r="BS164" s="298"/>
      <c r="BT164" s="379"/>
      <c r="BU164" s="298"/>
      <c r="BV164" s="464">
        <f t="shared" si="357"/>
        <v>600000</v>
      </c>
      <c r="BW164" s="464">
        <f t="shared" si="358"/>
        <v>17622.42885</v>
      </c>
      <c r="BX164" s="637">
        <f t="shared" si="274"/>
        <v>403502.42885000003</v>
      </c>
      <c r="BY164" s="707">
        <f t="shared" si="275"/>
        <v>17622.428850000026</v>
      </c>
      <c r="BZ164" s="298"/>
      <c r="CA164" s="379"/>
      <c r="CB164" s="219"/>
      <c r="CC164" s="464">
        <f t="shared" si="373"/>
        <v>26302.132611940302</v>
      </c>
      <c r="CD164" s="464">
        <f t="shared" si="276"/>
        <v>626302.13261194027</v>
      </c>
      <c r="CE164" s="465">
        <f t="shared" si="277"/>
        <v>233457.8317186567</v>
      </c>
      <c r="CF164" s="637">
        <f t="shared" si="359"/>
        <v>392844.30089328357</v>
      </c>
      <c r="CG164" s="707">
        <f t="shared" si="278"/>
        <v>6964.3008932835655</v>
      </c>
      <c r="CH164" s="298"/>
      <c r="CI164" s="465">
        <f t="shared" si="279"/>
        <v>223200</v>
      </c>
      <c r="CJ164" s="464">
        <f t="shared" si="360"/>
        <v>376800</v>
      </c>
      <c r="CK164" s="637">
        <f t="shared" si="361"/>
        <v>17622.42885</v>
      </c>
      <c r="CL164" s="637">
        <f t="shared" si="336"/>
        <v>394422.42885000003</v>
      </c>
      <c r="CM164" s="707">
        <f t="shared" si="280"/>
        <v>8542.4288500000257</v>
      </c>
      <c r="CN164" s="298"/>
      <c r="CO164" s="379"/>
      <c r="CP164" s="539"/>
      <c r="CQ164" s="379"/>
      <c r="CR164" s="26"/>
      <c r="CS164" s="519">
        <f t="shared" si="337"/>
        <v>600000</v>
      </c>
      <c r="CT164" s="520">
        <f t="shared" si="372"/>
        <v>234900</v>
      </c>
      <c r="CU164" s="521">
        <f t="shared" si="281"/>
        <v>365100</v>
      </c>
      <c r="CV164" s="523">
        <f t="shared" si="282"/>
        <v>-20780</v>
      </c>
      <c r="CW164" s="26"/>
      <c r="CX164" s="519">
        <f t="shared" si="338"/>
        <v>600000</v>
      </c>
      <c r="CY164" s="520">
        <f t="shared" si="369"/>
        <v>210000</v>
      </c>
      <c r="CZ164" s="521">
        <f t="shared" si="283"/>
        <v>390000</v>
      </c>
      <c r="DA164" s="522">
        <f t="shared" si="284"/>
        <v>4120</v>
      </c>
      <c r="DB164" s="521">
        <f t="shared" si="339"/>
        <v>16500</v>
      </c>
      <c r="DC164" s="521">
        <f t="shared" si="285"/>
        <v>406500</v>
      </c>
      <c r="DD164" s="522">
        <f t="shared" si="362"/>
        <v>20620</v>
      </c>
      <c r="DE164" s="533">
        <f t="shared" si="340"/>
        <v>395.18949738872118</v>
      </c>
      <c r="DF164" s="26"/>
      <c r="DG164" s="379"/>
      <c r="DH164" s="480"/>
      <c r="DI164" s="519">
        <f t="shared" si="341"/>
        <v>600000</v>
      </c>
      <c r="DJ164" s="520">
        <f t="shared" si="370"/>
        <v>243900</v>
      </c>
      <c r="DK164" s="529">
        <f t="shared" si="286"/>
        <v>356100</v>
      </c>
      <c r="DL164" s="743">
        <f t="shared" si="287"/>
        <v>-29780</v>
      </c>
      <c r="DM164" s="744">
        <f t="shared" si="288"/>
        <v>-570.74409467682426</v>
      </c>
      <c r="DN164" s="480"/>
      <c r="DO164" s="379"/>
      <c r="DP164" s="484"/>
      <c r="DQ164" s="519">
        <f t="shared" si="342"/>
        <v>600000</v>
      </c>
      <c r="DR164" s="708">
        <f t="shared" si="289"/>
        <v>242450</v>
      </c>
      <c r="DS164" s="529">
        <f t="shared" si="290"/>
        <v>357550</v>
      </c>
      <c r="DT164" s="743">
        <f t="shared" si="291"/>
        <v>-28330</v>
      </c>
      <c r="DU164" s="744">
        <f t="shared" si="292"/>
        <v>-542.9543385558909</v>
      </c>
      <c r="DV164" s="484"/>
      <c r="DW164" s="379"/>
      <c r="DX164" s="486"/>
      <c r="DY164" s="464">
        <f t="shared" si="363"/>
        <v>600000</v>
      </c>
      <c r="DZ164" s="708">
        <f t="shared" si="293"/>
        <v>213077.5</v>
      </c>
      <c r="EA164" s="529">
        <f t="shared" si="364"/>
        <v>386922.5</v>
      </c>
      <c r="EB164" s="530">
        <f t="shared" si="365"/>
        <v>1042.5</v>
      </c>
      <c r="EC164" s="533">
        <f t="shared" si="366"/>
        <v>39.959752766997269</v>
      </c>
      <c r="ED164" s="464">
        <f t="shared" si="371"/>
        <v>0</v>
      </c>
      <c r="EE164" s="524">
        <f t="shared" si="294"/>
        <v>1042.5</v>
      </c>
      <c r="EF164" s="531">
        <f t="shared" si="367"/>
        <v>39.959752766997269</v>
      </c>
      <c r="EG164" s="531">
        <f t="shared" si="368"/>
        <v>19.979876383498635</v>
      </c>
      <c r="EH164" s="486"/>
      <c r="EI164" s="379"/>
      <c r="EJ164" s="686"/>
      <c r="EK164" s="519">
        <f t="shared" si="344"/>
        <v>600000</v>
      </c>
      <c r="EL164" s="708">
        <f t="shared" si="295"/>
        <v>160650</v>
      </c>
      <c r="EM164" s="529">
        <f t="shared" si="296"/>
        <v>439350</v>
      </c>
      <c r="EN164" s="530">
        <f t="shared" si="297"/>
        <v>53470</v>
      </c>
      <c r="EO164" s="531">
        <f t="shared" si="298"/>
        <v>1024.7712136457285</v>
      </c>
      <c r="EP164" s="641">
        <f t="shared" si="299"/>
        <v>0</v>
      </c>
      <c r="EQ164" s="530">
        <f t="shared" si="300"/>
        <v>53470</v>
      </c>
      <c r="ER164" s="532">
        <f t="shared" si="301"/>
        <v>1024.7712136457285</v>
      </c>
      <c r="ES164" s="686"/>
      <c r="ET164" s="379"/>
      <c r="EU164" s="686"/>
      <c r="EV164" s="519">
        <f t="shared" si="345"/>
        <v>600000</v>
      </c>
      <c r="EW164" s="708">
        <f t="shared" si="302"/>
        <v>213600</v>
      </c>
      <c r="EX164" s="529">
        <f t="shared" si="303"/>
        <v>386400</v>
      </c>
      <c r="EY164" s="530">
        <f t="shared" si="304"/>
        <v>520</v>
      </c>
      <c r="EZ164" s="531">
        <f t="shared" si="305"/>
        <v>9.9659815054381671</v>
      </c>
      <c r="FA164" s="641">
        <f t="shared" si="306"/>
        <v>0</v>
      </c>
      <c r="FB164" s="530">
        <f t="shared" si="307"/>
        <v>520</v>
      </c>
      <c r="FC164" s="532">
        <f t="shared" si="308"/>
        <v>9.9659815054381671</v>
      </c>
      <c r="FD164" s="686"/>
      <c r="FE164" s="379"/>
      <c r="FF164" s="686"/>
      <c r="FG164" s="519">
        <f t="shared" si="346"/>
        <v>600000</v>
      </c>
      <c r="FH164" s="708">
        <f t="shared" si="309"/>
        <v>210300</v>
      </c>
      <c r="FI164" s="529">
        <f t="shared" si="310"/>
        <v>389700</v>
      </c>
      <c r="FJ164" s="530">
        <f t="shared" si="311"/>
        <v>3820</v>
      </c>
      <c r="FK164" s="531">
        <f t="shared" si="312"/>
        <v>73.21163336687269</v>
      </c>
      <c r="FL164" s="641">
        <f t="shared" si="313"/>
        <v>0</v>
      </c>
      <c r="FM164" s="530">
        <f t="shared" si="314"/>
        <v>3820</v>
      </c>
      <c r="FN164" s="532">
        <f t="shared" si="315"/>
        <v>73.21163336687269</v>
      </c>
      <c r="FO164" s="686"/>
      <c r="FP164" s="379"/>
      <c r="FQ164" s="686"/>
      <c r="FR164" s="519">
        <f t="shared" si="347"/>
        <v>600000</v>
      </c>
      <c r="FS164" s="708">
        <f t="shared" si="316"/>
        <v>185100</v>
      </c>
      <c r="FT164" s="529">
        <f t="shared" si="317"/>
        <v>414900</v>
      </c>
      <c r="FU164" s="530">
        <f t="shared" si="318"/>
        <v>29020</v>
      </c>
      <c r="FV164" s="531">
        <f t="shared" si="319"/>
        <v>556.17842939964544</v>
      </c>
      <c r="FW164" s="641">
        <f t="shared" si="320"/>
        <v>0</v>
      </c>
      <c r="FX164" s="530">
        <f t="shared" si="321"/>
        <v>29020</v>
      </c>
      <c r="FY164" s="532">
        <f t="shared" si="322"/>
        <v>556.17842939964544</v>
      </c>
      <c r="FZ164" s="686"/>
      <c r="GA164" s="379"/>
      <c r="GB164" s="379"/>
      <c r="GC164" s="379"/>
      <c r="GD164" s="379"/>
      <c r="GE164" s="379"/>
      <c r="GF164" s="379"/>
      <c r="GG164" s="379"/>
    </row>
    <row r="165" spans="1:189" s="1" customFormat="1" x14ac:dyDescent="0.25">
      <c r="A165" s="379"/>
      <c r="B165" s="379"/>
      <c r="C165" s="379"/>
      <c r="D165" s="379"/>
      <c r="E165" s="379"/>
      <c r="F165" s="379"/>
      <c r="G165" s="379"/>
      <c r="H165" s="379"/>
      <c r="I165" s="539"/>
      <c r="J165" s="379"/>
      <c r="K165" s="379"/>
      <c r="L165" s="379"/>
      <c r="M165" s="379"/>
      <c r="N165" s="379"/>
      <c r="O165" s="379"/>
      <c r="P165" s="379"/>
      <c r="Q165" s="379"/>
      <c r="R165" s="539"/>
      <c r="S165" s="379"/>
      <c r="T165" s="228"/>
      <c r="U165" s="450">
        <f t="shared" si="348"/>
        <v>605000</v>
      </c>
      <c r="V165" s="712">
        <f t="shared" si="349"/>
        <v>6964.3008932835655</v>
      </c>
      <c r="W165" s="752">
        <f t="shared" si="350"/>
        <v>-21080</v>
      </c>
      <c r="X165" s="697">
        <f t="shared" si="351"/>
        <v>20820</v>
      </c>
      <c r="Y165" s="745">
        <f t="shared" si="352"/>
        <v>-30230</v>
      </c>
      <c r="Z165" s="642">
        <f t="shared" si="353"/>
        <v>-28630</v>
      </c>
      <c r="AA165" s="439">
        <f t="shared" si="354"/>
        <v>1042.5</v>
      </c>
      <c r="AB165" s="713">
        <f t="shared" si="355"/>
        <v>1042.5</v>
      </c>
      <c r="AC165" s="630">
        <f t="shared" si="261"/>
        <v>29320</v>
      </c>
      <c r="AD165" s="459">
        <f t="shared" si="262"/>
        <v>29320</v>
      </c>
      <c r="AE165" s="228"/>
      <c r="AF165" s="379"/>
      <c r="AG165" s="228"/>
      <c r="AH165" s="715">
        <f t="shared" si="263"/>
        <v>1.790630934431277</v>
      </c>
      <c r="AI165" s="749">
        <f t="shared" si="323"/>
        <v>-5.4199984573059421</v>
      </c>
      <c r="AJ165" s="716">
        <f t="shared" si="264"/>
        <v>5.3531483814568173</v>
      </c>
      <c r="AK165" s="746">
        <f t="shared" si="324"/>
        <v>-7.7726068958424399</v>
      </c>
      <c r="AL165" s="643">
        <f t="shared" si="325"/>
        <v>-7.3612218136939811</v>
      </c>
      <c r="AM165" s="457">
        <f t="shared" si="326"/>
        <v>0.26804309258735504</v>
      </c>
      <c r="AN165" s="717">
        <f t="shared" si="265"/>
        <v>0.26804309258735504</v>
      </c>
      <c r="AO165" s="633">
        <f t="shared" si="266"/>
        <v>7.5386316303705039</v>
      </c>
      <c r="AP165" s="634">
        <f t="shared" si="267"/>
        <v>7.5386316303705039</v>
      </c>
      <c r="AQ165" s="228"/>
      <c r="AR165" s="379"/>
      <c r="AS165" s="228"/>
      <c r="AT165" s="450">
        <f t="shared" si="327"/>
        <v>605000</v>
      </c>
      <c r="AU165" s="767">
        <f t="shared" si="268"/>
        <v>133.47325750148178</v>
      </c>
      <c r="AV165" s="750">
        <f t="shared" si="328"/>
        <v>-404.0055579512242</v>
      </c>
      <c r="AW165" s="720">
        <f t="shared" si="329"/>
        <v>399.0225671985051</v>
      </c>
      <c r="AX165" s="747">
        <f t="shared" si="330"/>
        <v>-579.36850174883807</v>
      </c>
      <c r="AY165" s="643">
        <f t="shared" si="331"/>
        <v>-548.70394327056681</v>
      </c>
      <c r="AZ165" s="457">
        <f t="shared" si="332"/>
        <v>19.979876383498635</v>
      </c>
      <c r="BA165" s="717">
        <f t="shared" si="333"/>
        <v>19.979876383498635</v>
      </c>
      <c r="BB165" s="458">
        <f t="shared" si="269"/>
        <v>561.92803411432135</v>
      </c>
      <c r="BC165" s="459">
        <f t="shared" si="269"/>
        <v>561.92803411432135</v>
      </c>
      <c r="BD165" s="228"/>
      <c r="BE165" s="379"/>
      <c r="BF165" s="539"/>
      <c r="BG165" s="379"/>
      <c r="BH165" s="379"/>
      <c r="BI165" s="460"/>
      <c r="BJ165" s="464">
        <f t="shared" si="356"/>
        <v>605000</v>
      </c>
      <c r="BK165" s="465">
        <f t="shared" si="270"/>
        <v>216070</v>
      </c>
      <c r="BL165" s="637">
        <f t="shared" si="271"/>
        <v>388930</v>
      </c>
      <c r="BM165" s="219"/>
      <c r="BN165" s="219"/>
      <c r="BO165" s="464">
        <f t="shared" si="334"/>
        <v>605000</v>
      </c>
      <c r="BP165" s="465">
        <f t="shared" si="272"/>
        <v>246300</v>
      </c>
      <c r="BQ165" s="637">
        <f t="shared" si="335"/>
        <v>358700</v>
      </c>
      <c r="BR165" s="707">
        <f t="shared" si="273"/>
        <v>-30230</v>
      </c>
      <c r="BS165" s="298"/>
      <c r="BT165" s="379"/>
      <c r="BU165" s="298"/>
      <c r="BV165" s="464">
        <f t="shared" si="357"/>
        <v>605000</v>
      </c>
      <c r="BW165" s="464">
        <f t="shared" si="358"/>
        <v>17622.42885</v>
      </c>
      <c r="BX165" s="637">
        <f t="shared" si="274"/>
        <v>406552.42885000003</v>
      </c>
      <c r="BY165" s="707">
        <f t="shared" si="275"/>
        <v>17622.428850000026</v>
      </c>
      <c r="BZ165" s="298"/>
      <c r="CA165" s="379"/>
      <c r="CB165" s="219"/>
      <c r="CC165" s="464">
        <f t="shared" si="373"/>
        <v>26302.132611940302</v>
      </c>
      <c r="CD165" s="464">
        <f t="shared" si="276"/>
        <v>631302.13261194027</v>
      </c>
      <c r="CE165" s="465">
        <f t="shared" si="277"/>
        <v>235407.8317186567</v>
      </c>
      <c r="CF165" s="637">
        <f t="shared" si="359"/>
        <v>395894.30089328357</v>
      </c>
      <c r="CG165" s="707">
        <f t="shared" si="278"/>
        <v>6964.3008932835655</v>
      </c>
      <c r="CH165" s="298"/>
      <c r="CI165" s="465">
        <f t="shared" si="279"/>
        <v>225150</v>
      </c>
      <c r="CJ165" s="464">
        <f t="shared" si="360"/>
        <v>379850</v>
      </c>
      <c r="CK165" s="637">
        <f t="shared" si="361"/>
        <v>17622.42885</v>
      </c>
      <c r="CL165" s="637">
        <f t="shared" si="336"/>
        <v>397472.42885000003</v>
      </c>
      <c r="CM165" s="707">
        <f t="shared" si="280"/>
        <v>8542.4288500000257</v>
      </c>
      <c r="CN165" s="298"/>
      <c r="CO165" s="379"/>
      <c r="CP165" s="539"/>
      <c r="CQ165" s="379"/>
      <c r="CR165" s="26"/>
      <c r="CS165" s="519">
        <f t="shared" si="337"/>
        <v>605000</v>
      </c>
      <c r="CT165" s="520">
        <f t="shared" si="372"/>
        <v>237150</v>
      </c>
      <c r="CU165" s="521">
        <f t="shared" si="281"/>
        <v>367850</v>
      </c>
      <c r="CV165" s="523">
        <f t="shared" si="282"/>
        <v>-21080</v>
      </c>
      <c r="CW165" s="26"/>
      <c r="CX165" s="519">
        <f t="shared" si="338"/>
        <v>605000</v>
      </c>
      <c r="CY165" s="520">
        <f t="shared" si="369"/>
        <v>211750</v>
      </c>
      <c r="CZ165" s="521">
        <f t="shared" si="283"/>
        <v>393250</v>
      </c>
      <c r="DA165" s="522">
        <f t="shared" si="284"/>
        <v>4320</v>
      </c>
      <c r="DB165" s="521">
        <f t="shared" si="339"/>
        <v>16500</v>
      </c>
      <c r="DC165" s="521">
        <f t="shared" si="285"/>
        <v>409750</v>
      </c>
      <c r="DD165" s="522">
        <f t="shared" si="362"/>
        <v>20820</v>
      </c>
      <c r="DE165" s="533">
        <f t="shared" si="340"/>
        <v>399.0225671985051</v>
      </c>
      <c r="DF165" s="26"/>
      <c r="DG165" s="379"/>
      <c r="DH165" s="480"/>
      <c r="DI165" s="519">
        <f t="shared" si="341"/>
        <v>605000</v>
      </c>
      <c r="DJ165" s="520">
        <f t="shared" si="370"/>
        <v>246300</v>
      </c>
      <c r="DK165" s="529">
        <f t="shared" si="286"/>
        <v>358700</v>
      </c>
      <c r="DL165" s="743">
        <f t="shared" si="287"/>
        <v>-30230</v>
      </c>
      <c r="DM165" s="744">
        <f t="shared" si="288"/>
        <v>-579.36850174883807</v>
      </c>
      <c r="DN165" s="480"/>
      <c r="DO165" s="379"/>
      <c r="DP165" s="484"/>
      <c r="DQ165" s="519">
        <f t="shared" si="342"/>
        <v>605000</v>
      </c>
      <c r="DR165" s="708">
        <f t="shared" si="289"/>
        <v>244700</v>
      </c>
      <c r="DS165" s="529">
        <f t="shared" si="290"/>
        <v>360300</v>
      </c>
      <c r="DT165" s="743">
        <f t="shared" si="291"/>
        <v>-28630</v>
      </c>
      <c r="DU165" s="744">
        <f t="shared" si="292"/>
        <v>-548.70394327056681</v>
      </c>
      <c r="DV165" s="484"/>
      <c r="DW165" s="379"/>
      <c r="DX165" s="486"/>
      <c r="DY165" s="464">
        <f t="shared" si="363"/>
        <v>605000</v>
      </c>
      <c r="DZ165" s="708">
        <f t="shared" si="293"/>
        <v>215027.5</v>
      </c>
      <c r="EA165" s="529">
        <f t="shared" si="364"/>
        <v>389972.5</v>
      </c>
      <c r="EB165" s="530">
        <f t="shared" si="365"/>
        <v>1042.5</v>
      </c>
      <c r="EC165" s="533">
        <f t="shared" si="366"/>
        <v>39.959752766997269</v>
      </c>
      <c r="ED165" s="464">
        <f t="shared" si="371"/>
        <v>0</v>
      </c>
      <c r="EE165" s="524">
        <f t="shared" si="294"/>
        <v>1042.5</v>
      </c>
      <c r="EF165" s="531">
        <f t="shared" si="367"/>
        <v>39.959752766997269</v>
      </c>
      <c r="EG165" s="531">
        <f t="shared" si="368"/>
        <v>19.979876383498635</v>
      </c>
      <c r="EH165" s="486"/>
      <c r="EI165" s="379"/>
      <c r="EJ165" s="686"/>
      <c r="EK165" s="519">
        <f t="shared" si="344"/>
        <v>605000</v>
      </c>
      <c r="EL165" s="708">
        <f t="shared" si="295"/>
        <v>162050</v>
      </c>
      <c r="EM165" s="529">
        <f t="shared" si="296"/>
        <v>442950</v>
      </c>
      <c r="EN165" s="530">
        <f t="shared" si="297"/>
        <v>54020</v>
      </c>
      <c r="EO165" s="531">
        <f t="shared" si="298"/>
        <v>1035.3121556226342</v>
      </c>
      <c r="EP165" s="641">
        <f t="shared" si="299"/>
        <v>0</v>
      </c>
      <c r="EQ165" s="530">
        <f t="shared" si="300"/>
        <v>54020</v>
      </c>
      <c r="ER165" s="532">
        <f t="shared" si="301"/>
        <v>1035.3121556226342</v>
      </c>
      <c r="ES165" s="686"/>
      <c r="ET165" s="379"/>
      <c r="EU165" s="686"/>
      <c r="EV165" s="519">
        <f t="shared" si="345"/>
        <v>605000</v>
      </c>
      <c r="EW165" s="708">
        <f t="shared" si="302"/>
        <v>215550</v>
      </c>
      <c r="EX165" s="529">
        <f t="shared" si="303"/>
        <v>389450</v>
      </c>
      <c r="EY165" s="530">
        <f t="shared" si="304"/>
        <v>520</v>
      </c>
      <c r="EZ165" s="531">
        <f t="shared" si="305"/>
        <v>9.9659815054381671</v>
      </c>
      <c r="FA165" s="641">
        <f t="shared" si="306"/>
        <v>0</v>
      </c>
      <c r="FB165" s="530">
        <f t="shared" si="307"/>
        <v>520</v>
      </c>
      <c r="FC165" s="532">
        <f t="shared" si="308"/>
        <v>9.9659815054381671</v>
      </c>
      <c r="FD165" s="686"/>
      <c r="FE165" s="379"/>
      <c r="FF165" s="686"/>
      <c r="FG165" s="519">
        <f t="shared" si="346"/>
        <v>605000</v>
      </c>
      <c r="FH165" s="708">
        <f t="shared" si="309"/>
        <v>212250</v>
      </c>
      <c r="FI165" s="529">
        <f t="shared" si="310"/>
        <v>392750</v>
      </c>
      <c r="FJ165" s="530">
        <f t="shared" si="311"/>
        <v>3820</v>
      </c>
      <c r="FK165" s="531">
        <f t="shared" si="312"/>
        <v>73.21163336687269</v>
      </c>
      <c r="FL165" s="641">
        <f t="shared" si="313"/>
        <v>0</v>
      </c>
      <c r="FM165" s="530">
        <f t="shared" si="314"/>
        <v>3820</v>
      </c>
      <c r="FN165" s="532">
        <f t="shared" si="315"/>
        <v>73.21163336687269</v>
      </c>
      <c r="FO165" s="686"/>
      <c r="FP165" s="379"/>
      <c r="FQ165" s="686"/>
      <c r="FR165" s="519">
        <f t="shared" si="347"/>
        <v>605000</v>
      </c>
      <c r="FS165" s="708">
        <f t="shared" si="316"/>
        <v>186750</v>
      </c>
      <c r="FT165" s="529">
        <f t="shared" si="317"/>
        <v>418250</v>
      </c>
      <c r="FU165" s="530">
        <f t="shared" si="318"/>
        <v>29320</v>
      </c>
      <c r="FV165" s="531">
        <f t="shared" si="319"/>
        <v>561.92803411432135</v>
      </c>
      <c r="FW165" s="641">
        <f t="shared" si="320"/>
        <v>0</v>
      </c>
      <c r="FX165" s="530">
        <f t="shared" si="321"/>
        <v>29320</v>
      </c>
      <c r="FY165" s="532">
        <f t="shared" si="322"/>
        <v>561.92803411432135</v>
      </c>
      <c r="FZ165" s="686"/>
      <c r="GA165" s="379"/>
      <c r="GB165" s="379"/>
      <c r="GC165" s="379"/>
      <c r="GD165" s="379"/>
      <c r="GE165" s="379"/>
      <c r="GF165" s="379"/>
      <c r="GG165" s="379"/>
    </row>
    <row r="166" spans="1:189" s="1" customFormat="1" x14ac:dyDescent="0.25">
      <c r="A166" s="379"/>
      <c r="B166" s="379"/>
      <c r="C166" s="379"/>
      <c r="D166" s="379"/>
      <c r="E166" s="379"/>
      <c r="F166" s="379"/>
      <c r="G166" s="379"/>
      <c r="H166" s="379"/>
      <c r="I166" s="539"/>
      <c r="J166" s="379"/>
      <c r="K166" s="379"/>
      <c r="L166" s="379"/>
      <c r="M166" s="379"/>
      <c r="N166" s="379"/>
      <c r="O166" s="379"/>
      <c r="P166" s="379"/>
      <c r="Q166" s="379"/>
      <c r="R166" s="539"/>
      <c r="S166" s="379"/>
      <c r="T166" s="228"/>
      <c r="U166" s="450">
        <f t="shared" si="348"/>
        <v>610000</v>
      </c>
      <c r="V166" s="712">
        <f t="shared" si="349"/>
        <v>6964.3008932835655</v>
      </c>
      <c r="W166" s="752">
        <f t="shared" si="350"/>
        <v>-21380</v>
      </c>
      <c r="X166" s="697">
        <f t="shared" si="351"/>
        <v>21020</v>
      </c>
      <c r="Y166" s="745">
        <f t="shared" si="352"/>
        <v>-30680</v>
      </c>
      <c r="Z166" s="642">
        <f t="shared" si="353"/>
        <v>-28930</v>
      </c>
      <c r="AA166" s="439">
        <f t="shared" si="354"/>
        <v>1042.5</v>
      </c>
      <c r="AB166" s="713">
        <f t="shared" si="355"/>
        <v>1042.5</v>
      </c>
      <c r="AC166" s="630">
        <f t="shared" si="261"/>
        <v>29620</v>
      </c>
      <c r="AD166" s="459">
        <f t="shared" si="262"/>
        <v>29620</v>
      </c>
      <c r="AE166" s="228"/>
      <c r="AF166" s="379"/>
      <c r="AG166" s="228"/>
      <c r="AH166" s="715">
        <f t="shared" si="263"/>
        <v>1.7766980185936949</v>
      </c>
      <c r="AI166" s="749">
        <f t="shared" si="323"/>
        <v>-5.4543599163222609</v>
      </c>
      <c r="AJ166" s="716">
        <f t="shared" si="264"/>
        <v>5.3625184958416243</v>
      </c>
      <c r="AK166" s="746">
        <f t="shared" si="324"/>
        <v>-7.8269299454053778</v>
      </c>
      <c r="AL166" s="643">
        <f t="shared" si="325"/>
        <v>-7.3804785958467267</v>
      </c>
      <c r="AM166" s="457">
        <f t="shared" si="326"/>
        <v>0.26595744680851063</v>
      </c>
      <c r="AN166" s="717">
        <f t="shared" si="265"/>
        <v>0.26595744680851063</v>
      </c>
      <c r="AO166" s="633">
        <f t="shared" si="266"/>
        <v>7.5565079851012804</v>
      </c>
      <c r="AP166" s="634">
        <f t="shared" si="267"/>
        <v>7.5565079851012804</v>
      </c>
      <c r="AQ166" s="228"/>
      <c r="AR166" s="379"/>
      <c r="AS166" s="228"/>
      <c r="AT166" s="450">
        <f t="shared" si="327"/>
        <v>610000</v>
      </c>
      <c r="AU166" s="767">
        <f t="shared" si="268"/>
        <v>133.47325750148178</v>
      </c>
      <c r="AV166" s="750">
        <f t="shared" si="328"/>
        <v>-409.75516266590006</v>
      </c>
      <c r="AW166" s="720">
        <f t="shared" si="329"/>
        <v>402.85563700828902</v>
      </c>
      <c r="AX166" s="747">
        <f t="shared" si="330"/>
        <v>-587.99290882085188</v>
      </c>
      <c r="AY166" s="643">
        <f t="shared" si="331"/>
        <v>-554.45354798524272</v>
      </c>
      <c r="AZ166" s="457">
        <f t="shared" si="332"/>
        <v>19.979876383498635</v>
      </c>
      <c r="BA166" s="717">
        <f t="shared" si="333"/>
        <v>19.979876383498635</v>
      </c>
      <c r="BB166" s="458">
        <f t="shared" si="269"/>
        <v>567.67763882899715</v>
      </c>
      <c r="BC166" s="459">
        <f t="shared" si="269"/>
        <v>567.67763882899715</v>
      </c>
      <c r="BD166" s="228"/>
      <c r="BE166" s="379"/>
      <c r="BF166" s="539"/>
      <c r="BG166" s="379"/>
      <c r="BH166" s="379"/>
      <c r="BI166" s="460"/>
      <c r="BJ166" s="464">
        <f t="shared" si="356"/>
        <v>610000</v>
      </c>
      <c r="BK166" s="465">
        <f t="shared" si="270"/>
        <v>218020</v>
      </c>
      <c r="BL166" s="637">
        <f t="shared" si="271"/>
        <v>391980</v>
      </c>
      <c r="BM166" s="219"/>
      <c r="BN166" s="219"/>
      <c r="BO166" s="464">
        <f t="shared" si="334"/>
        <v>610000</v>
      </c>
      <c r="BP166" s="465">
        <f t="shared" si="272"/>
        <v>248700</v>
      </c>
      <c r="BQ166" s="637">
        <f t="shared" si="335"/>
        <v>361300</v>
      </c>
      <c r="BR166" s="707">
        <f t="shared" si="273"/>
        <v>-30680</v>
      </c>
      <c r="BS166" s="298"/>
      <c r="BT166" s="379"/>
      <c r="BU166" s="298"/>
      <c r="BV166" s="464">
        <f t="shared" si="357"/>
        <v>610000</v>
      </c>
      <c r="BW166" s="464">
        <f t="shared" si="358"/>
        <v>17622.42885</v>
      </c>
      <c r="BX166" s="637">
        <f t="shared" si="274"/>
        <v>409602.42885000003</v>
      </c>
      <c r="BY166" s="707">
        <f t="shared" si="275"/>
        <v>17622.428850000026</v>
      </c>
      <c r="BZ166" s="298"/>
      <c r="CA166" s="379"/>
      <c r="CB166" s="219"/>
      <c r="CC166" s="464">
        <f t="shared" si="373"/>
        <v>26302.132611940302</v>
      </c>
      <c r="CD166" s="464">
        <f t="shared" si="276"/>
        <v>636302.13261194027</v>
      </c>
      <c r="CE166" s="465">
        <f t="shared" si="277"/>
        <v>237357.8317186567</v>
      </c>
      <c r="CF166" s="637">
        <f t="shared" si="359"/>
        <v>398944.30089328357</v>
      </c>
      <c r="CG166" s="707">
        <f t="shared" si="278"/>
        <v>6964.3008932835655</v>
      </c>
      <c r="CH166" s="298"/>
      <c r="CI166" s="465">
        <f t="shared" si="279"/>
        <v>227100</v>
      </c>
      <c r="CJ166" s="464">
        <f t="shared" si="360"/>
        <v>382900</v>
      </c>
      <c r="CK166" s="637">
        <f t="shared" si="361"/>
        <v>17622.42885</v>
      </c>
      <c r="CL166" s="637">
        <f t="shared" si="336"/>
        <v>400522.42885000003</v>
      </c>
      <c r="CM166" s="707">
        <f t="shared" si="280"/>
        <v>8542.4288500000257</v>
      </c>
      <c r="CN166" s="298"/>
      <c r="CO166" s="379"/>
      <c r="CP166" s="539"/>
      <c r="CQ166" s="379"/>
      <c r="CR166" s="26"/>
      <c r="CS166" s="519">
        <f t="shared" si="337"/>
        <v>610000</v>
      </c>
      <c r="CT166" s="520">
        <f t="shared" si="372"/>
        <v>239400</v>
      </c>
      <c r="CU166" s="521">
        <f t="shared" si="281"/>
        <v>370600</v>
      </c>
      <c r="CV166" s="523">
        <f t="shared" si="282"/>
        <v>-21380</v>
      </c>
      <c r="CW166" s="26"/>
      <c r="CX166" s="519">
        <f t="shared" si="338"/>
        <v>610000</v>
      </c>
      <c r="CY166" s="520">
        <f t="shared" si="369"/>
        <v>213500</v>
      </c>
      <c r="CZ166" s="521">
        <f t="shared" si="283"/>
        <v>396500</v>
      </c>
      <c r="DA166" s="522">
        <f t="shared" si="284"/>
        <v>4520</v>
      </c>
      <c r="DB166" s="521">
        <f t="shared" si="339"/>
        <v>16500</v>
      </c>
      <c r="DC166" s="521">
        <f t="shared" si="285"/>
        <v>413000</v>
      </c>
      <c r="DD166" s="522">
        <f t="shared" si="362"/>
        <v>21020</v>
      </c>
      <c r="DE166" s="533">
        <f t="shared" si="340"/>
        <v>402.85563700828902</v>
      </c>
      <c r="DF166" s="26"/>
      <c r="DG166" s="379"/>
      <c r="DH166" s="480"/>
      <c r="DI166" s="519">
        <f t="shared" si="341"/>
        <v>610000</v>
      </c>
      <c r="DJ166" s="520">
        <f t="shared" si="370"/>
        <v>248700</v>
      </c>
      <c r="DK166" s="529">
        <f t="shared" si="286"/>
        <v>361300</v>
      </c>
      <c r="DL166" s="743">
        <f t="shared" si="287"/>
        <v>-30680</v>
      </c>
      <c r="DM166" s="744">
        <f t="shared" si="288"/>
        <v>-587.99290882085188</v>
      </c>
      <c r="DN166" s="480"/>
      <c r="DO166" s="379"/>
      <c r="DP166" s="484"/>
      <c r="DQ166" s="519">
        <f t="shared" si="342"/>
        <v>610000</v>
      </c>
      <c r="DR166" s="708">
        <f t="shared" si="289"/>
        <v>246950</v>
      </c>
      <c r="DS166" s="529">
        <f t="shared" si="290"/>
        <v>363050</v>
      </c>
      <c r="DT166" s="743">
        <f t="shared" si="291"/>
        <v>-28930</v>
      </c>
      <c r="DU166" s="744">
        <f t="shared" si="292"/>
        <v>-554.45354798524272</v>
      </c>
      <c r="DV166" s="484"/>
      <c r="DW166" s="379"/>
      <c r="DX166" s="486"/>
      <c r="DY166" s="464">
        <f t="shared" si="363"/>
        <v>610000</v>
      </c>
      <c r="DZ166" s="708">
        <f t="shared" si="293"/>
        <v>216977.5</v>
      </c>
      <c r="EA166" s="529">
        <f t="shared" si="364"/>
        <v>393022.5</v>
      </c>
      <c r="EB166" s="530">
        <f t="shared" si="365"/>
        <v>1042.5</v>
      </c>
      <c r="EC166" s="533">
        <f t="shared" si="366"/>
        <v>39.959752766997269</v>
      </c>
      <c r="ED166" s="464">
        <f t="shared" si="371"/>
        <v>0</v>
      </c>
      <c r="EE166" s="524">
        <f t="shared" si="294"/>
        <v>1042.5</v>
      </c>
      <c r="EF166" s="531">
        <f t="shared" si="367"/>
        <v>39.959752766997269</v>
      </c>
      <c r="EG166" s="531">
        <f t="shared" si="368"/>
        <v>19.979876383498635</v>
      </c>
      <c r="EH166" s="486"/>
      <c r="EI166" s="379"/>
      <c r="EJ166" s="686"/>
      <c r="EK166" s="519">
        <f t="shared" si="344"/>
        <v>610000</v>
      </c>
      <c r="EL166" s="708">
        <f t="shared" si="295"/>
        <v>163450</v>
      </c>
      <c r="EM166" s="529">
        <f t="shared" si="296"/>
        <v>446550</v>
      </c>
      <c r="EN166" s="530">
        <f t="shared" si="297"/>
        <v>54570</v>
      </c>
      <c r="EO166" s="531">
        <f t="shared" si="298"/>
        <v>1045.85309759954</v>
      </c>
      <c r="EP166" s="641">
        <f t="shared" si="299"/>
        <v>0</v>
      </c>
      <c r="EQ166" s="530">
        <f t="shared" si="300"/>
        <v>54570</v>
      </c>
      <c r="ER166" s="532">
        <f t="shared" si="301"/>
        <v>1045.85309759954</v>
      </c>
      <c r="ES166" s="686"/>
      <c r="ET166" s="379"/>
      <c r="EU166" s="686"/>
      <c r="EV166" s="519">
        <f t="shared" si="345"/>
        <v>610000</v>
      </c>
      <c r="EW166" s="708">
        <f t="shared" si="302"/>
        <v>217500</v>
      </c>
      <c r="EX166" s="529">
        <f t="shared" si="303"/>
        <v>392500</v>
      </c>
      <c r="EY166" s="530">
        <f t="shared" si="304"/>
        <v>520</v>
      </c>
      <c r="EZ166" s="531">
        <f t="shared" si="305"/>
        <v>9.9659815054381671</v>
      </c>
      <c r="FA166" s="641">
        <f t="shared" si="306"/>
        <v>0</v>
      </c>
      <c r="FB166" s="530">
        <f t="shared" si="307"/>
        <v>520</v>
      </c>
      <c r="FC166" s="532">
        <f t="shared" si="308"/>
        <v>9.9659815054381671</v>
      </c>
      <c r="FD166" s="686"/>
      <c r="FE166" s="379"/>
      <c r="FF166" s="686"/>
      <c r="FG166" s="519">
        <f t="shared" si="346"/>
        <v>610000</v>
      </c>
      <c r="FH166" s="708">
        <f t="shared" si="309"/>
        <v>214200</v>
      </c>
      <c r="FI166" s="529">
        <f t="shared" si="310"/>
        <v>395800</v>
      </c>
      <c r="FJ166" s="530">
        <f t="shared" si="311"/>
        <v>3820</v>
      </c>
      <c r="FK166" s="531">
        <f t="shared" si="312"/>
        <v>73.21163336687269</v>
      </c>
      <c r="FL166" s="641">
        <f t="shared" si="313"/>
        <v>0</v>
      </c>
      <c r="FM166" s="530">
        <f t="shared" si="314"/>
        <v>3820</v>
      </c>
      <c r="FN166" s="532">
        <f t="shared" si="315"/>
        <v>73.21163336687269</v>
      </c>
      <c r="FO166" s="686"/>
      <c r="FP166" s="379"/>
      <c r="FQ166" s="686"/>
      <c r="FR166" s="519">
        <f t="shared" si="347"/>
        <v>610000</v>
      </c>
      <c r="FS166" s="708">
        <f t="shared" si="316"/>
        <v>188400</v>
      </c>
      <c r="FT166" s="529">
        <f t="shared" si="317"/>
        <v>421600</v>
      </c>
      <c r="FU166" s="530">
        <f t="shared" si="318"/>
        <v>29620</v>
      </c>
      <c r="FV166" s="531">
        <f t="shared" si="319"/>
        <v>567.67763882899715</v>
      </c>
      <c r="FW166" s="641">
        <f t="shared" si="320"/>
        <v>0</v>
      </c>
      <c r="FX166" s="530">
        <f t="shared" si="321"/>
        <v>29620</v>
      </c>
      <c r="FY166" s="532">
        <f t="shared" si="322"/>
        <v>567.67763882899715</v>
      </c>
      <c r="FZ166" s="686"/>
      <c r="GA166" s="379"/>
      <c r="GB166" s="379"/>
      <c r="GC166" s="379"/>
      <c r="GD166" s="379"/>
      <c r="GE166" s="379"/>
      <c r="GF166" s="379"/>
      <c r="GG166" s="379"/>
    </row>
    <row r="167" spans="1:189" s="1" customFormat="1" x14ac:dyDescent="0.25">
      <c r="A167" s="379"/>
      <c r="B167" s="379"/>
      <c r="C167" s="379"/>
      <c r="D167" s="379"/>
      <c r="E167" s="379"/>
      <c r="F167" s="379"/>
      <c r="G167" s="379"/>
      <c r="H167" s="379"/>
      <c r="I167" s="539"/>
      <c r="J167" s="379"/>
      <c r="K167" s="379"/>
      <c r="L167" s="379"/>
      <c r="M167" s="379"/>
      <c r="N167" s="379"/>
      <c r="O167" s="379"/>
      <c r="P167" s="379"/>
      <c r="Q167" s="379"/>
      <c r="R167" s="539"/>
      <c r="S167" s="379"/>
      <c r="T167" s="228"/>
      <c r="U167" s="450">
        <f t="shared" si="348"/>
        <v>615000</v>
      </c>
      <c r="V167" s="712">
        <f t="shared" si="349"/>
        <v>6964.3008932835655</v>
      </c>
      <c r="W167" s="752">
        <f t="shared" si="350"/>
        <v>-21680</v>
      </c>
      <c r="X167" s="697">
        <f t="shared" si="351"/>
        <v>21220</v>
      </c>
      <c r="Y167" s="745">
        <f t="shared" si="352"/>
        <v>-31130</v>
      </c>
      <c r="Z167" s="642">
        <f t="shared" si="353"/>
        <v>-29230</v>
      </c>
      <c r="AA167" s="439">
        <f t="shared" si="354"/>
        <v>1042.5</v>
      </c>
      <c r="AB167" s="713">
        <f t="shared" si="355"/>
        <v>1042.5</v>
      </c>
      <c r="AC167" s="630">
        <f t="shared" si="261"/>
        <v>29920</v>
      </c>
      <c r="AD167" s="459">
        <f t="shared" si="262"/>
        <v>29920</v>
      </c>
      <c r="AE167" s="228"/>
      <c r="AF167" s="379"/>
      <c r="AG167" s="228"/>
      <c r="AH167" s="715">
        <f t="shared" si="263"/>
        <v>1.7629802529639687</v>
      </c>
      <c r="AI167" s="749">
        <f t="shared" si="323"/>
        <v>-5.4881907703212418</v>
      </c>
      <c r="AJ167" s="716">
        <f t="shared" si="264"/>
        <v>5.3717439181834292</v>
      </c>
      <c r="AK167" s="746">
        <f t="shared" si="324"/>
        <v>-7.8804141457610815</v>
      </c>
      <c r="AL167" s="643">
        <f t="shared" si="325"/>
        <v>-7.3994380173657701</v>
      </c>
      <c r="AM167" s="457">
        <f t="shared" si="326"/>
        <v>0.26390400729058555</v>
      </c>
      <c r="AN167" s="717">
        <f t="shared" si="265"/>
        <v>0.26390400729058555</v>
      </c>
      <c r="AO167" s="633">
        <f t="shared" si="266"/>
        <v>7.5741082955724881</v>
      </c>
      <c r="AP167" s="634">
        <f t="shared" si="267"/>
        <v>7.5741082955724881</v>
      </c>
      <c r="AQ167" s="228"/>
      <c r="AR167" s="379"/>
      <c r="AS167" s="228"/>
      <c r="AT167" s="450">
        <f t="shared" si="327"/>
        <v>615000</v>
      </c>
      <c r="AU167" s="767">
        <f t="shared" si="268"/>
        <v>133.47325750148178</v>
      </c>
      <c r="AV167" s="750">
        <f t="shared" si="328"/>
        <v>-415.50476738057591</v>
      </c>
      <c r="AW167" s="720">
        <f t="shared" si="329"/>
        <v>406.68870681807294</v>
      </c>
      <c r="AX167" s="747">
        <f t="shared" si="330"/>
        <v>-596.61731589286569</v>
      </c>
      <c r="AY167" s="643">
        <f t="shared" si="331"/>
        <v>-560.20315269991852</v>
      </c>
      <c r="AZ167" s="457">
        <f t="shared" si="332"/>
        <v>19.979876383498635</v>
      </c>
      <c r="BA167" s="717">
        <f t="shared" si="333"/>
        <v>19.979876383498635</v>
      </c>
      <c r="BB167" s="458">
        <f t="shared" si="269"/>
        <v>573.42724354367306</v>
      </c>
      <c r="BC167" s="459">
        <f t="shared" si="269"/>
        <v>573.42724354367306</v>
      </c>
      <c r="BD167" s="228"/>
      <c r="BE167" s="379"/>
      <c r="BF167" s="539"/>
      <c r="BG167" s="379"/>
      <c r="BH167" s="379"/>
      <c r="BI167" s="460"/>
      <c r="BJ167" s="464">
        <f t="shared" si="356"/>
        <v>615000</v>
      </c>
      <c r="BK167" s="465">
        <f t="shared" si="270"/>
        <v>219970</v>
      </c>
      <c r="BL167" s="637">
        <f t="shared" si="271"/>
        <v>395030</v>
      </c>
      <c r="BM167" s="219"/>
      <c r="BN167" s="219"/>
      <c r="BO167" s="464">
        <f t="shared" si="334"/>
        <v>615000</v>
      </c>
      <c r="BP167" s="465">
        <f t="shared" si="272"/>
        <v>251100</v>
      </c>
      <c r="BQ167" s="637">
        <f t="shared" si="335"/>
        <v>363900</v>
      </c>
      <c r="BR167" s="707">
        <f t="shared" si="273"/>
        <v>-31130</v>
      </c>
      <c r="BS167" s="298"/>
      <c r="BT167" s="379"/>
      <c r="BU167" s="298"/>
      <c r="BV167" s="464">
        <f t="shared" si="357"/>
        <v>615000</v>
      </c>
      <c r="BW167" s="464">
        <f t="shared" si="358"/>
        <v>17622.42885</v>
      </c>
      <c r="BX167" s="637">
        <f t="shared" si="274"/>
        <v>412652.42885000003</v>
      </c>
      <c r="BY167" s="707">
        <f t="shared" si="275"/>
        <v>17622.428850000026</v>
      </c>
      <c r="BZ167" s="298"/>
      <c r="CA167" s="379"/>
      <c r="CB167" s="219"/>
      <c r="CC167" s="464">
        <f t="shared" si="373"/>
        <v>26302.132611940302</v>
      </c>
      <c r="CD167" s="464">
        <f t="shared" si="276"/>
        <v>641302.13261194027</v>
      </c>
      <c r="CE167" s="465">
        <f t="shared" si="277"/>
        <v>239307.8317186567</v>
      </c>
      <c r="CF167" s="637">
        <f t="shared" si="359"/>
        <v>401994.30089328357</v>
      </c>
      <c r="CG167" s="707">
        <f t="shared" si="278"/>
        <v>6964.3008932835655</v>
      </c>
      <c r="CH167" s="298"/>
      <c r="CI167" s="465">
        <f t="shared" si="279"/>
        <v>229050</v>
      </c>
      <c r="CJ167" s="464">
        <f t="shared" si="360"/>
        <v>385950</v>
      </c>
      <c r="CK167" s="637">
        <f t="shared" si="361"/>
        <v>17622.42885</v>
      </c>
      <c r="CL167" s="637">
        <f t="shared" si="336"/>
        <v>403572.42885000003</v>
      </c>
      <c r="CM167" s="707">
        <f t="shared" si="280"/>
        <v>8542.4288500000257</v>
      </c>
      <c r="CN167" s="298"/>
      <c r="CO167" s="379"/>
      <c r="CP167" s="539"/>
      <c r="CQ167" s="379"/>
      <c r="CR167" s="26"/>
      <c r="CS167" s="519">
        <f t="shared" si="337"/>
        <v>615000</v>
      </c>
      <c r="CT167" s="520">
        <f t="shared" si="372"/>
        <v>241650</v>
      </c>
      <c r="CU167" s="521">
        <f t="shared" si="281"/>
        <v>373350</v>
      </c>
      <c r="CV167" s="523">
        <f t="shared" si="282"/>
        <v>-21680</v>
      </c>
      <c r="CW167" s="26"/>
      <c r="CX167" s="519">
        <f t="shared" si="338"/>
        <v>615000</v>
      </c>
      <c r="CY167" s="520">
        <f t="shared" si="369"/>
        <v>215250</v>
      </c>
      <c r="CZ167" s="521">
        <f t="shared" si="283"/>
        <v>399750</v>
      </c>
      <c r="DA167" s="522">
        <f t="shared" si="284"/>
        <v>4720</v>
      </c>
      <c r="DB167" s="521">
        <f t="shared" si="339"/>
        <v>16500</v>
      </c>
      <c r="DC167" s="521">
        <f t="shared" si="285"/>
        <v>416250</v>
      </c>
      <c r="DD167" s="522">
        <f t="shared" si="362"/>
        <v>21220</v>
      </c>
      <c r="DE167" s="533">
        <f t="shared" si="340"/>
        <v>406.68870681807294</v>
      </c>
      <c r="DF167" s="26"/>
      <c r="DG167" s="379"/>
      <c r="DH167" s="480"/>
      <c r="DI167" s="519">
        <f t="shared" si="341"/>
        <v>615000</v>
      </c>
      <c r="DJ167" s="520">
        <f t="shared" si="370"/>
        <v>251100</v>
      </c>
      <c r="DK167" s="529">
        <f t="shared" si="286"/>
        <v>363900</v>
      </c>
      <c r="DL167" s="743">
        <f t="shared" si="287"/>
        <v>-31130</v>
      </c>
      <c r="DM167" s="744">
        <f t="shared" si="288"/>
        <v>-596.61731589286569</v>
      </c>
      <c r="DN167" s="480"/>
      <c r="DO167" s="379"/>
      <c r="DP167" s="484"/>
      <c r="DQ167" s="519">
        <f t="shared" si="342"/>
        <v>615000</v>
      </c>
      <c r="DR167" s="708">
        <f t="shared" si="289"/>
        <v>249200</v>
      </c>
      <c r="DS167" s="529">
        <f t="shared" si="290"/>
        <v>365800</v>
      </c>
      <c r="DT167" s="743">
        <f t="shared" si="291"/>
        <v>-29230</v>
      </c>
      <c r="DU167" s="744">
        <f t="shared" si="292"/>
        <v>-560.20315269991852</v>
      </c>
      <c r="DV167" s="484"/>
      <c r="DW167" s="379"/>
      <c r="DX167" s="486"/>
      <c r="DY167" s="464">
        <f t="shared" si="363"/>
        <v>615000</v>
      </c>
      <c r="DZ167" s="708">
        <f t="shared" si="293"/>
        <v>218927.5</v>
      </c>
      <c r="EA167" s="529">
        <f t="shared" si="364"/>
        <v>396072.5</v>
      </c>
      <c r="EB167" s="530">
        <f t="shared" si="365"/>
        <v>1042.5</v>
      </c>
      <c r="EC167" s="533">
        <f t="shared" si="366"/>
        <v>39.959752766997269</v>
      </c>
      <c r="ED167" s="464">
        <f t="shared" si="371"/>
        <v>0</v>
      </c>
      <c r="EE167" s="524">
        <f t="shared" si="294"/>
        <v>1042.5</v>
      </c>
      <c r="EF167" s="531">
        <f t="shared" si="367"/>
        <v>39.959752766997269</v>
      </c>
      <c r="EG167" s="531">
        <f t="shared" si="368"/>
        <v>19.979876383498635</v>
      </c>
      <c r="EH167" s="486"/>
      <c r="EI167" s="379"/>
      <c r="EJ167" s="686"/>
      <c r="EK167" s="519">
        <f t="shared" si="344"/>
        <v>615000</v>
      </c>
      <c r="EL167" s="708">
        <f t="shared" si="295"/>
        <v>164850</v>
      </c>
      <c r="EM167" s="529">
        <f t="shared" si="296"/>
        <v>450150</v>
      </c>
      <c r="EN167" s="530">
        <f t="shared" si="297"/>
        <v>55120</v>
      </c>
      <c r="EO167" s="531">
        <f t="shared" si="298"/>
        <v>1056.3940395764457</v>
      </c>
      <c r="EP167" s="641">
        <f t="shared" si="299"/>
        <v>0</v>
      </c>
      <c r="EQ167" s="530">
        <f t="shared" si="300"/>
        <v>55120</v>
      </c>
      <c r="ER167" s="532">
        <f t="shared" si="301"/>
        <v>1056.3940395764457</v>
      </c>
      <c r="ES167" s="686"/>
      <c r="ET167" s="379"/>
      <c r="EU167" s="686"/>
      <c r="EV167" s="519">
        <f t="shared" si="345"/>
        <v>615000</v>
      </c>
      <c r="EW167" s="708">
        <f t="shared" si="302"/>
        <v>219450</v>
      </c>
      <c r="EX167" s="529">
        <f t="shared" si="303"/>
        <v>395550</v>
      </c>
      <c r="EY167" s="530">
        <f t="shared" si="304"/>
        <v>520</v>
      </c>
      <c r="EZ167" s="531">
        <f t="shared" si="305"/>
        <v>9.9659815054381671</v>
      </c>
      <c r="FA167" s="641">
        <f t="shared" si="306"/>
        <v>0</v>
      </c>
      <c r="FB167" s="530">
        <f t="shared" si="307"/>
        <v>520</v>
      </c>
      <c r="FC167" s="532">
        <f t="shared" si="308"/>
        <v>9.9659815054381671</v>
      </c>
      <c r="FD167" s="686"/>
      <c r="FE167" s="379"/>
      <c r="FF167" s="686"/>
      <c r="FG167" s="519">
        <f t="shared" si="346"/>
        <v>615000</v>
      </c>
      <c r="FH167" s="708">
        <f t="shared" si="309"/>
        <v>216150</v>
      </c>
      <c r="FI167" s="529">
        <f t="shared" si="310"/>
        <v>398850</v>
      </c>
      <c r="FJ167" s="530">
        <f t="shared" si="311"/>
        <v>3820</v>
      </c>
      <c r="FK167" s="531">
        <f t="shared" si="312"/>
        <v>73.21163336687269</v>
      </c>
      <c r="FL167" s="641">
        <f t="shared" si="313"/>
        <v>0</v>
      </c>
      <c r="FM167" s="530">
        <f t="shared" si="314"/>
        <v>3820</v>
      </c>
      <c r="FN167" s="532">
        <f t="shared" si="315"/>
        <v>73.21163336687269</v>
      </c>
      <c r="FO167" s="686"/>
      <c r="FP167" s="379"/>
      <c r="FQ167" s="686"/>
      <c r="FR167" s="519">
        <f t="shared" si="347"/>
        <v>615000</v>
      </c>
      <c r="FS167" s="708">
        <f t="shared" si="316"/>
        <v>190050</v>
      </c>
      <c r="FT167" s="529">
        <f t="shared" si="317"/>
        <v>424950</v>
      </c>
      <c r="FU167" s="530">
        <f t="shared" si="318"/>
        <v>29920</v>
      </c>
      <c r="FV167" s="531">
        <f t="shared" si="319"/>
        <v>573.42724354367306</v>
      </c>
      <c r="FW167" s="641">
        <f t="shared" si="320"/>
        <v>0</v>
      </c>
      <c r="FX167" s="530">
        <f t="shared" si="321"/>
        <v>29920</v>
      </c>
      <c r="FY167" s="532">
        <f t="shared" si="322"/>
        <v>573.42724354367306</v>
      </c>
      <c r="FZ167" s="686"/>
      <c r="GA167" s="379"/>
      <c r="GB167" s="379"/>
      <c r="GC167" s="379"/>
      <c r="GD167" s="379"/>
      <c r="GE167" s="379"/>
      <c r="GF167" s="379"/>
      <c r="GG167" s="379"/>
    </row>
    <row r="168" spans="1:189" s="1" customFormat="1" x14ac:dyDescent="0.25">
      <c r="A168" s="379"/>
      <c r="B168" s="379"/>
      <c r="C168" s="379"/>
      <c r="D168" s="379"/>
      <c r="E168" s="379"/>
      <c r="F168" s="379"/>
      <c r="G168" s="379"/>
      <c r="H168" s="379"/>
      <c r="I168" s="539"/>
      <c r="J168" s="379"/>
      <c r="K168" s="379"/>
      <c r="L168" s="379"/>
      <c r="M168" s="379"/>
      <c r="N168" s="379"/>
      <c r="O168" s="379"/>
      <c r="P168" s="379"/>
      <c r="Q168" s="379"/>
      <c r="R168" s="539"/>
      <c r="S168" s="379"/>
      <c r="T168" s="228"/>
      <c r="U168" s="450">
        <f t="shared" si="348"/>
        <v>620000</v>
      </c>
      <c r="V168" s="712">
        <f t="shared" si="349"/>
        <v>6964.3008932835655</v>
      </c>
      <c r="W168" s="752">
        <f t="shared" si="350"/>
        <v>-21980</v>
      </c>
      <c r="X168" s="697">
        <f t="shared" si="351"/>
        <v>21420</v>
      </c>
      <c r="Y168" s="745">
        <f t="shared" si="352"/>
        <v>-31580</v>
      </c>
      <c r="Z168" s="642">
        <f t="shared" si="353"/>
        <v>-29530</v>
      </c>
      <c r="AA168" s="439">
        <f t="shared" si="354"/>
        <v>1042.5</v>
      </c>
      <c r="AB168" s="713">
        <f t="shared" si="355"/>
        <v>1042.5</v>
      </c>
      <c r="AC168" s="630">
        <f t="shared" si="261"/>
        <v>30220</v>
      </c>
      <c r="AD168" s="459">
        <f t="shared" si="262"/>
        <v>30220</v>
      </c>
      <c r="AE168" s="228"/>
      <c r="AF168" s="379"/>
      <c r="AG168" s="228"/>
      <c r="AH168" s="715">
        <f t="shared" si="263"/>
        <v>1.749472692243661</v>
      </c>
      <c r="AI168" s="749">
        <f t="shared" si="323"/>
        <v>-5.521503215434084</v>
      </c>
      <c r="AJ168" s="716">
        <f t="shared" si="264"/>
        <v>5.380827974276527</v>
      </c>
      <c r="AK168" s="746">
        <f t="shared" si="324"/>
        <v>-7.933078778135048</v>
      </c>
      <c r="AL168" s="643">
        <f t="shared" si="325"/>
        <v>-7.41810691318328</v>
      </c>
      <c r="AM168" s="457">
        <f t="shared" si="326"/>
        <v>0.26188203376205788</v>
      </c>
      <c r="AN168" s="717">
        <f t="shared" si="265"/>
        <v>0.26188203376205788</v>
      </c>
      <c r="AO168" s="633">
        <f t="shared" si="266"/>
        <v>7.591438906752412</v>
      </c>
      <c r="AP168" s="634">
        <f t="shared" si="267"/>
        <v>7.591438906752412</v>
      </c>
      <c r="AQ168" s="228"/>
      <c r="AR168" s="379"/>
      <c r="AS168" s="228"/>
      <c r="AT168" s="450">
        <f t="shared" si="327"/>
        <v>620000</v>
      </c>
      <c r="AU168" s="767">
        <f t="shared" si="268"/>
        <v>133.47325750148178</v>
      </c>
      <c r="AV168" s="750">
        <f t="shared" si="328"/>
        <v>-421.25437209525177</v>
      </c>
      <c r="AW168" s="720">
        <f t="shared" si="329"/>
        <v>410.52177662785681</v>
      </c>
      <c r="AX168" s="747">
        <f t="shared" si="330"/>
        <v>-605.2417229648795</v>
      </c>
      <c r="AY168" s="643">
        <f t="shared" si="331"/>
        <v>-565.95275741459443</v>
      </c>
      <c r="AZ168" s="457">
        <f t="shared" si="332"/>
        <v>19.979876383498635</v>
      </c>
      <c r="BA168" s="717">
        <f t="shared" si="333"/>
        <v>19.979876383498635</v>
      </c>
      <c r="BB168" s="458">
        <f t="shared" si="269"/>
        <v>579.17684825834885</v>
      </c>
      <c r="BC168" s="459">
        <f t="shared" si="269"/>
        <v>579.17684825834885</v>
      </c>
      <c r="BD168" s="228"/>
      <c r="BE168" s="379"/>
      <c r="BF168" s="539"/>
      <c r="BG168" s="379"/>
      <c r="BH168" s="379"/>
      <c r="BI168" s="460"/>
      <c r="BJ168" s="464">
        <f t="shared" si="356"/>
        <v>620000</v>
      </c>
      <c r="BK168" s="465">
        <f t="shared" si="270"/>
        <v>221920</v>
      </c>
      <c r="BL168" s="637">
        <f t="shared" si="271"/>
        <v>398080</v>
      </c>
      <c r="BM168" s="219"/>
      <c r="BN168" s="219"/>
      <c r="BO168" s="464">
        <f t="shared" si="334"/>
        <v>620000</v>
      </c>
      <c r="BP168" s="465">
        <f t="shared" si="272"/>
        <v>253500</v>
      </c>
      <c r="BQ168" s="637">
        <f t="shared" si="335"/>
        <v>366500</v>
      </c>
      <c r="BR168" s="707">
        <f t="shared" si="273"/>
        <v>-31580</v>
      </c>
      <c r="BS168" s="298"/>
      <c r="BT168" s="379"/>
      <c r="BU168" s="298"/>
      <c r="BV168" s="464">
        <f t="shared" si="357"/>
        <v>620000</v>
      </c>
      <c r="BW168" s="464">
        <f t="shared" si="358"/>
        <v>17622.42885</v>
      </c>
      <c r="BX168" s="637">
        <f t="shared" si="274"/>
        <v>415702.42885000003</v>
      </c>
      <c r="BY168" s="707">
        <f t="shared" si="275"/>
        <v>17622.428850000026</v>
      </c>
      <c r="BZ168" s="298"/>
      <c r="CA168" s="379"/>
      <c r="CB168" s="219"/>
      <c r="CC168" s="464">
        <f t="shared" si="373"/>
        <v>26302.132611940302</v>
      </c>
      <c r="CD168" s="464">
        <f t="shared" si="276"/>
        <v>646302.13261194027</v>
      </c>
      <c r="CE168" s="465">
        <f t="shared" si="277"/>
        <v>241257.8317186567</v>
      </c>
      <c r="CF168" s="637">
        <f t="shared" si="359"/>
        <v>405044.30089328357</v>
      </c>
      <c r="CG168" s="707">
        <f t="shared" si="278"/>
        <v>6964.3008932835655</v>
      </c>
      <c r="CH168" s="298"/>
      <c r="CI168" s="465">
        <f t="shared" si="279"/>
        <v>231000</v>
      </c>
      <c r="CJ168" s="464">
        <f t="shared" si="360"/>
        <v>389000</v>
      </c>
      <c r="CK168" s="637">
        <f t="shared" si="361"/>
        <v>17622.42885</v>
      </c>
      <c r="CL168" s="637">
        <f t="shared" si="336"/>
        <v>406622.42885000003</v>
      </c>
      <c r="CM168" s="707">
        <f t="shared" si="280"/>
        <v>8542.4288500000257</v>
      </c>
      <c r="CN168" s="298"/>
      <c r="CO168" s="379"/>
      <c r="CP168" s="539"/>
      <c r="CQ168" s="379"/>
      <c r="CR168" s="26"/>
      <c r="CS168" s="519">
        <f t="shared" si="337"/>
        <v>620000</v>
      </c>
      <c r="CT168" s="520">
        <f t="shared" si="372"/>
        <v>243900</v>
      </c>
      <c r="CU168" s="521">
        <f t="shared" si="281"/>
        <v>376100</v>
      </c>
      <c r="CV168" s="523">
        <f t="shared" si="282"/>
        <v>-21980</v>
      </c>
      <c r="CW168" s="26"/>
      <c r="CX168" s="519">
        <f t="shared" si="338"/>
        <v>620000</v>
      </c>
      <c r="CY168" s="520">
        <f t="shared" si="369"/>
        <v>217000</v>
      </c>
      <c r="CZ168" s="521">
        <f t="shared" si="283"/>
        <v>403000</v>
      </c>
      <c r="DA168" s="522">
        <f t="shared" si="284"/>
        <v>4920</v>
      </c>
      <c r="DB168" s="521">
        <f t="shared" si="339"/>
        <v>16500</v>
      </c>
      <c r="DC168" s="521">
        <f t="shared" si="285"/>
        <v>419500</v>
      </c>
      <c r="DD168" s="522">
        <f t="shared" si="362"/>
        <v>21420</v>
      </c>
      <c r="DE168" s="533">
        <f t="shared" si="340"/>
        <v>410.52177662785681</v>
      </c>
      <c r="DF168" s="26"/>
      <c r="DG168" s="379"/>
      <c r="DH168" s="480"/>
      <c r="DI168" s="519">
        <f t="shared" si="341"/>
        <v>620000</v>
      </c>
      <c r="DJ168" s="520">
        <f t="shared" si="370"/>
        <v>253500</v>
      </c>
      <c r="DK168" s="529">
        <f t="shared" si="286"/>
        <v>366500</v>
      </c>
      <c r="DL168" s="743">
        <f t="shared" si="287"/>
        <v>-31580</v>
      </c>
      <c r="DM168" s="744">
        <f t="shared" si="288"/>
        <v>-605.2417229648795</v>
      </c>
      <c r="DN168" s="480"/>
      <c r="DO168" s="379"/>
      <c r="DP168" s="484"/>
      <c r="DQ168" s="519">
        <f t="shared" si="342"/>
        <v>620000</v>
      </c>
      <c r="DR168" s="708">
        <f t="shared" si="289"/>
        <v>251450</v>
      </c>
      <c r="DS168" s="529">
        <f t="shared" si="290"/>
        <v>368550</v>
      </c>
      <c r="DT168" s="743">
        <f t="shared" si="291"/>
        <v>-29530</v>
      </c>
      <c r="DU168" s="744">
        <f t="shared" si="292"/>
        <v>-565.95275741459443</v>
      </c>
      <c r="DV168" s="484"/>
      <c r="DW168" s="379"/>
      <c r="DX168" s="486"/>
      <c r="DY168" s="464">
        <f t="shared" si="363"/>
        <v>620000</v>
      </c>
      <c r="DZ168" s="708">
        <f t="shared" si="293"/>
        <v>220877.5</v>
      </c>
      <c r="EA168" s="529">
        <f t="shared" si="364"/>
        <v>399122.5</v>
      </c>
      <c r="EB168" s="530">
        <f t="shared" si="365"/>
        <v>1042.5</v>
      </c>
      <c r="EC168" s="533">
        <f t="shared" si="366"/>
        <v>39.959752766997269</v>
      </c>
      <c r="ED168" s="464">
        <f t="shared" si="371"/>
        <v>0</v>
      </c>
      <c r="EE168" s="524">
        <f t="shared" si="294"/>
        <v>1042.5</v>
      </c>
      <c r="EF168" s="531">
        <f t="shared" si="367"/>
        <v>39.959752766997269</v>
      </c>
      <c r="EG168" s="531">
        <f t="shared" si="368"/>
        <v>19.979876383498635</v>
      </c>
      <c r="EH168" s="486"/>
      <c r="EI168" s="379"/>
      <c r="EJ168" s="686"/>
      <c r="EK168" s="519">
        <f t="shared" si="344"/>
        <v>620000</v>
      </c>
      <c r="EL168" s="708">
        <f t="shared" si="295"/>
        <v>166250</v>
      </c>
      <c r="EM168" s="529">
        <f t="shared" si="296"/>
        <v>453750</v>
      </c>
      <c r="EN168" s="530">
        <f t="shared" si="297"/>
        <v>55670</v>
      </c>
      <c r="EO168" s="531">
        <f t="shared" si="298"/>
        <v>1066.9349815533515</v>
      </c>
      <c r="EP168" s="641">
        <f t="shared" si="299"/>
        <v>0</v>
      </c>
      <c r="EQ168" s="530">
        <f t="shared" si="300"/>
        <v>55670</v>
      </c>
      <c r="ER168" s="532">
        <f t="shared" si="301"/>
        <v>1066.9349815533515</v>
      </c>
      <c r="ES168" s="686"/>
      <c r="ET168" s="379"/>
      <c r="EU168" s="686"/>
      <c r="EV168" s="519">
        <f t="shared" si="345"/>
        <v>620000</v>
      </c>
      <c r="EW168" s="708">
        <f t="shared" si="302"/>
        <v>221400</v>
      </c>
      <c r="EX168" s="529">
        <f t="shared" si="303"/>
        <v>398600</v>
      </c>
      <c r="EY168" s="530">
        <f t="shared" si="304"/>
        <v>520</v>
      </c>
      <c r="EZ168" s="531">
        <f t="shared" si="305"/>
        <v>9.9659815054381671</v>
      </c>
      <c r="FA168" s="641">
        <f t="shared" si="306"/>
        <v>0</v>
      </c>
      <c r="FB168" s="530">
        <f t="shared" si="307"/>
        <v>520</v>
      </c>
      <c r="FC168" s="532">
        <f t="shared" si="308"/>
        <v>9.9659815054381671</v>
      </c>
      <c r="FD168" s="686"/>
      <c r="FE168" s="379"/>
      <c r="FF168" s="686"/>
      <c r="FG168" s="519">
        <f t="shared" si="346"/>
        <v>620000</v>
      </c>
      <c r="FH168" s="708">
        <f t="shared" si="309"/>
        <v>218100</v>
      </c>
      <c r="FI168" s="529">
        <f t="shared" si="310"/>
        <v>401900</v>
      </c>
      <c r="FJ168" s="530">
        <f t="shared" si="311"/>
        <v>3820</v>
      </c>
      <c r="FK168" s="531">
        <f t="shared" si="312"/>
        <v>73.21163336687269</v>
      </c>
      <c r="FL168" s="641">
        <f t="shared" si="313"/>
        <v>0</v>
      </c>
      <c r="FM168" s="530">
        <f t="shared" si="314"/>
        <v>3820</v>
      </c>
      <c r="FN168" s="532">
        <f t="shared" si="315"/>
        <v>73.21163336687269</v>
      </c>
      <c r="FO168" s="686"/>
      <c r="FP168" s="379"/>
      <c r="FQ168" s="686"/>
      <c r="FR168" s="519">
        <f t="shared" si="347"/>
        <v>620000</v>
      </c>
      <c r="FS168" s="708">
        <f t="shared" si="316"/>
        <v>191700</v>
      </c>
      <c r="FT168" s="529">
        <f t="shared" si="317"/>
        <v>428300</v>
      </c>
      <c r="FU168" s="530">
        <f t="shared" si="318"/>
        <v>30220</v>
      </c>
      <c r="FV168" s="531">
        <f t="shared" si="319"/>
        <v>579.17684825834885</v>
      </c>
      <c r="FW168" s="641">
        <f t="shared" si="320"/>
        <v>0</v>
      </c>
      <c r="FX168" s="530">
        <f t="shared" si="321"/>
        <v>30220</v>
      </c>
      <c r="FY168" s="532">
        <f t="shared" si="322"/>
        <v>579.17684825834885</v>
      </c>
      <c r="FZ168" s="686"/>
      <c r="GA168" s="379"/>
      <c r="GB168" s="379"/>
      <c r="GC168" s="379"/>
      <c r="GD168" s="379"/>
      <c r="GE168" s="379"/>
      <c r="GF168" s="379"/>
      <c r="GG168" s="379"/>
    </row>
    <row r="169" spans="1:189" s="1" customFormat="1" x14ac:dyDescent="0.25">
      <c r="A169" s="379"/>
      <c r="B169" s="379"/>
      <c r="C169" s="379"/>
      <c r="D169" s="379"/>
      <c r="E169" s="379"/>
      <c r="F169" s="379"/>
      <c r="G169" s="379"/>
      <c r="H169" s="379"/>
      <c r="I169" s="539"/>
      <c r="J169" s="379"/>
      <c r="K169" s="379"/>
      <c r="L169" s="379"/>
      <c r="M169" s="379"/>
      <c r="N169" s="379"/>
      <c r="O169" s="379"/>
      <c r="P169" s="379"/>
      <c r="Q169" s="379"/>
      <c r="R169" s="539"/>
      <c r="S169" s="379"/>
      <c r="T169" s="228"/>
      <c r="U169" s="450">
        <f t="shared" si="348"/>
        <v>625000</v>
      </c>
      <c r="V169" s="712">
        <f t="shared" si="349"/>
        <v>6964.3008932835655</v>
      </c>
      <c r="W169" s="752">
        <f t="shared" si="350"/>
        <v>-22280</v>
      </c>
      <c r="X169" s="697">
        <f t="shared" si="351"/>
        <v>21620</v>
      </c>
      <c r="Y169" s="745">
        <f t="shared" si="352"/>
        <v>-32030</v>
      </c>
      <c r="Z169" s="642">
        <f t="shared" si="353"/>
        <v>-29830</v>
      </c>
      <c r="AA169" s="439">
        <f t="shared" si="354"/>
        <v>1042.5</v>
      </c>
      <c r="AB169" s="713">
        <f t="shared" si="355"/>
        <v>1042.5</v>
      </c>
      <c r="AC169" s="630">
        <f t="shared" si="261"/>
        <v>30520</v>
      </c>
      <c r="AD169" s="459">
        <f t="shared" si="262"/>
        <v>30520</v>
      </c>
      <c r="AE169" s="228"/>
      <c r="AF169" s="379"/>
      <c r="AG169" s="228"/>
      <c r="AH169" s="715">
        <f t="shared" si="263"/>
        <v>1.736170541541038</v>
      </c>
      <c r="AI169" s="749">
        <f t="shared" si="323"/>
        <v>-5.5543090768578764</v>
      </c>
      <c r="AJ169" s="716">
        <f t="shared" si="264"/>
        <v>5.3897738887642408</v>
      </c>
      <c r="AK169" s="746">
        <f t="shared" si="324"/>
        <v>-7.9849425373320368</v>
      </c>
      <c r="AL169" s="643">
        <f t="shared" si="325"/>
        <v>-7.4364919103532516</v>
      </c>
      <c r="AM169" s="457">
        <f t="shared" si="326"/>
        <v>0.25989080846608331</v>
      </c>
      <c r="AN169" s="717">
        <f t="shared" si="265"/>
        <v>0.25989080846608331</v>
      </c>
      <c r="AO169" s="633">
        <f t="shared" si="266"/>
        <v>7.6085059706329616</v>
      </c>
      <c r="AP169" s="634">
        <f t="shared" si="267"/>
        <v>7.6085059706329616</v>
      </c>
      <c r="AQ169" s="228"/>
      <c r="AR169" s="379"/>
      <c r="AS169" s="228"/>
      <c r="AT169" s="450">
        <f t="shared" si="327"/>
        <v>625000</v>
      </c>
      <c r="AU169" s="767">
        <f t="shared" si="268"/>
        <v>133.47325750148178</v>
      </c>
      <c r="AV169" s="750">
        <f t="shared" si="328"/>
        <v>-427.00397680992762</v>
      </c>
      <c r="AW169" s="720">
        <f t="shared" si="329"/>
        <v>414.35484643764073</v>
      </c>
      <c r="AX169" s="747">
        <f t="shared" si="330"/>
        <v>-613.86613003689331</v>
      </c>
      <c r="AY169" s="643">
        <f t="shared" si="331"/>
        <v>-571.70236212927023</v>
      </c>
      <c r="AZ169" s="457">
        <f t="shared" si="332"/>
        <v>19.979876383498635</v>
      </c>
      <c r="BA169" s="717">
        <f t="shared" si="333"/>
        <v>19.979876383498635</v>
      </c>
      <c r="BB169" s="458">
        <f t="shared" si="269"/>
        <v>584.92645297302477</v>
      </c>
      <c r="BC169" s="459">
        <f t="shared" si="269"/>
        <v>584.92645297302477</v>
      </c>
      <c r="BD169" s="228"/>
      <c r="BE169" s="379"/>
      <c r="BF169" s="539"/>
      <c r="BG169" s="379"/>
      <c r="BH169" s="379"/>
      <c r="BI169" s="460"/>
      <c r="BJ169" s="464">
        <f t="shared" si="356"/>
        <v>625000</v>
      </c>
      <c r="BK169" s="465">
        <f t="shared" si="270"/>
        <v>223870</v>
      </c>
      <c r="BL169" s="637">
        <f t="shared" si="271"/>
        <v>401130</v>
      </c>
      <c r="BM169" s="219"/>
      <c r="BN169" s="219"/>
      <c r="BO169" s="464">
        <f t="shared" si="334"/>
        <v>625000</v>
      </c>
      <c r="BP169" s="465">
        <f t="shared" si="272"/>
        <v>255900</v>
      </c>
      <c r="BQ169" s="637">
        <f t="shared" si="335"/>
        <v>369100</v>
      </c>
      <c r="BR169" s="707">
        <f t="shared" si="273"/>
        <v>-32030</v>
      </c>
      <c r="BS169" s="298"/>
      <c r="BT169" s="379"/>
      <c r="BU169" s="298"/>
      <c r="BV169" s="464">
        <f t="shared" si="357"/>
        <v>625000</v>
      </c>
      <c r="BW169" s="464">
        <f t="shared" si="358"/>
        <v>17622.42885</v>
      </c>
      <c r="BX169" s="637">
        <f t="shared" si="274"/>
        <v>418752.42885000003</v>
      </c>
      <c r="BY169" s="707">
        <f t="shared" si="275"/>
        <v>17622.428850000026</v>
      </c>
      <c r="BZ169" s="298"/>
      <c r="CA169" s="379"/>
      <c r="CB169" s="219"/>
      <c r="CC169" s="464">
        <f t="shared" si="373"/>
        <v>26302.132611940302</v>
      </c>
      <c r="CD169" s="464">
        <f t="shared" si="276"/>
        <v>651302.13261194027</v>
      </c>
      <c r="CE169" s="465">
        <f t="shared" si="277"/>
        <v>243207.8317186567</v>
      </c>
      <c r="CF169" s="637">
        <f t="shared" si="359"/>
        <v>408094.30089328357</v>
      </c>
      <c r="CG169" s="707">
        <f t="shared" si="278"/>
        <v>6964.3008932835655</v>
      </c>
      <c r="CH169" s="298"/>
      <c r="CI169" s="465">
        <f t="shared" si="279"/>
        <v>232950</v>
      </c>
      <c r="CJ169" s="464">
        <f t="shared" si="360"/>
        <v>392050</v>
      </c>
      <c r="CK169" s="637">
        <f t="shared" si="361"/>
        <v>17622.42885</v>
      </c>
      <c r="CL169" s="637">
        <f t="shared" si="336"/>
        <v>409672.42885000003</v>
      </c>
      <c r="CM169" s="707">
        <f t="shared" si="280"/>
        <v>8542.4288500000257</v>
      </c>
      <c r="CN169" s="298"/>
      <c r="CO169" s="379"/>
      <c r="CP169" s="539"/>
      <c r="CQ169" s="379"/>
      <c r="CR169" s="26"/>
      <c r="CS169" s="519">
        <f t="shared" si="337"/>
        <v>625000</v>
      </c>
      <c r="CT169" s="520">
        <f t="shared" si="372"/>
        <v>246150</v>
      </c>
      <c r="CU169" s="521">
        <f t="shared" si="281"/>
        <v>378850</v>
      </c>
      <c r="CV169" s="523">
        <f t="shared" si="282"/>
        <v>-22280</v>
      </c>
      <c r="CW169" s="26"/>
      <c r="CX169" s="519">
        <f t="shared" si="338"/>
        <v>625000</v>
      </c>
      <c r="CY169" s="520">
        <f t="shared" si="369"/>
        <v>218750</v>
      </c>
      <c r="CZ169" s="521">
        <f t="shared" si="283"/>
        <v>406250</v>
      </c>
      <c r="DA169" s="522">
        <f t="shared" si="284"/>
        <v>5120</v>
      </c>
      <c r="DB169" s="521">
        <f t="shared" si="339"/>
        <v>16500</v>
      </c>
      <c r="DC169" s="521">
        <f t="shared" si="285"/>
        <v>422750</v>
      </c>
      <c r="DD169" s="522">
        <f t="shared" si="362"/>
        <v>21620</v>
      </c>
      <c r="DE169" s="533">
        <f t="shared" si="340"/>
        <v>414.35484643764073</v>
      </c>
      <c r="DF169" s="26"/>
      <c r="DG169" s="379"/>
      <c r="DH169" s="480"/>
      <c r="DI169" s="519">
        <f t="shared" si="341"/>
        <v>625000</v>
      </c>
      <c r="DJ169" s="520">
        <f t="shared" si="370"/>
        <v>255900</v>
      </c>
      <c r="DK169" s="529">
        <f t="shared" si="286"/>
        <v>369100</v>
      </c>
      <c r="DL169" s="743">
        <f t="shared" si="287"/>
        <v>-32030</v>
      </c>
      <c r="DM169" s="744">
        <f t="shared" si="288"/>
        <v>-613.86613003689331</v>
      </c>
      <c r="DN169" s="480"/>
      <c r="DO169" s="379"/>
      <c r="DP169" s="484"/>
      <c r="DQ169" s="519">
        <f t="shared" si="342"/>
        <v>625000</v>
      </c>
      <c r="DR169" s="708">
        <f t="shared" si="289"/>
        <v>253700</v>
      </c>
      <c r="DS169" s="529">
        <f t="shared" si="290"/>
        <v>371300</v>
      </c>
      <c r="DT169" s="743">
        <f t="shared" si="291"/>
        <v>-29830</v>
      </c>
      <c r="DU169" s="744">
        <f t="shared" si="292"/>
        <v>-571.70236212927023</v>
      </c>
      <c r="DV169" s="484"/>
      <c r="DW169" s="379"/>
      <c r="DX169" s="486"/>
      <c r="DY169" s="464">
        <f t="shared" si="363"/>
        <v>625000</v>
      </c>
      <c r="DZ169" s="708">
        <f t="shared" si="293"/>
        <v>222827.5</v>
      </c>
      <c r="EA169" s="529">
        <f t="shared" si="364"/>
        <v>402172.5</v>
      </c>
      <c r="EB169" s="530">
        <f t="shared" si="365"/>
        <v>1042.5</v>
      </c>
      <c r="EC169" s="533">
        <f t="shared" si="366"/>
        <v>39.959752766997269</v>
      </c>
      <c r="ED169" s="464">
        <f t="shared" si="371"/>
        <v>0</v>
      </c>
      <c r="EE169" s="524">
        <f t="shared" si="294"/>
        <v>1042.5</v>
      </c>
      <c r="EF169" s="531">
        <f t="shared" si="367"/>
        <v>39.959752766997269</v>
      </c>
      <c r="EG169" s="531">
        <f t="shared" si="368"/>
        <v>19.979876383498635</v>
      </c>
      <c r="EH169" s="486"/>
      <c r="EI169" s="379"/>
      <c r="EJ169" s="686"/>
      <c r="EK169" s="519">
        <f t="shared" si="344"/>
        <v>625000</v>
      </c>
      <c r="EL169" s="708">
        <f t="shared" si="295"/>
        <v>167650</v>
      </c>
      <c r="EM169" s="529">
        <f t="shared" si="296"/>
        <v>457350</v>
      </c>
      <c r="EN169" s="530">
        <f t="shared" si="297"/>
        <v>56220</v>
      </c>
      <c r="EO169" s="531">
        <f t="shared" si="298"/>
        <v>1077.4759235302572</v>
      </c>
      <c r="EP169" s="641">
        <f t="shared" si="299"/>
        <v>0</v>
      </c>
      <c r="EQ169" s="530">
        <f t="shared" si="300"/>
        <v>56220</v>
      </c>
      <c r="ER169" s="532">
        <f t="shared" si="301"/>
        <v>1077.4759235302572</v>
      </c>
      <c r="ES169" s="686"/>
      <c r="ET169" s="379"/>
      <c r="EU169" s="686"/>
      <c r="EV169" s="519">
        <f t="shared" si="345"/>
        <v>625000</v>
      </c>
      <c r="EW169" s="708">
        <f t="shared" si="302"/>
        <v>223350</v>
      </c>
      <c r="EX169" s="529">
        <f t="shared" si="303"/>
        <v>401650</v>
      </c>
      <c r="EY169" s="530">
        <f t="shared" si="304"/>
        <v>520</v>
      </c>
      <c r="EZ169" s="531">
        <f t="shared" si="305"/>
        <v>9.9659815054381671</v>
      </c>
      <c r="FA169" s="641">
        <f t="shared" si="306"/>
        <v>0</v>
      </c>
      <c r="FB169" s="530">
        <f t="shared" si="307"/>
        <v>520</v>
      </c>
      <c r="FC169" s="532">
        <f t="shared" si="308"/>
        <v>9.9659815054381671</v>
      </c>
      <c r="FD169" s="686"/>
      <c r="FE169" s="379"/>
      <c r="FF169" s="686"/>
      <c r="FG169" s="519">
        <f t="shared" si="346"/>
        <v>625000</v>
      </c>
      <c r="FH169" s="708">
        <f t="shared" si="309"/>
        <v>220050</v>
      </c>
      <c r="FI169" s="529">
        <f t="shared" si="310"/>
        <v>404950</v>
      </c>
      <c r="FJ169" s="530">
        <f t="shared" si="311"/>
        <v>3820</v>
      </c>
      <c r="FK169" s="531">
        <f t="shared" si="312"/>
        <v>73.21163336687269</v>
      </c>
      <c r="FL169" s="641">
        <f t="shared" si="313"/>
        <v>0</v>
      </c>
      <c r="FM169" s="530">
        <f t="shared" si="314"/>
        <v>3820</v>
      </c>
      <c r="FN169" s="532">
        <f t="shared" si="315"/>
        <v>73.21163336687269</v>
      </c>
      <c r="FO169" s="686"/>
      <c r="FP169" s="379"/>
      <c r="FQ169" s="686"/>
      <c r="FR169" s="519">
        <f t="shared" si="347"/>
        <v>625000</v>
      </c>
      <c r="FS169" s="708">
        <f t="shared" si="316"/>
        <v>193350</v>
      </c>
      <c r="FT169" s="529">
        <f t="shared" si="317"/>
        <v>431650</v>
      </c>
      <c r="FU169" s="530">
        <f t="shared" si="318"/>
        <v>30520</v>
      </c>
      <c r="FV169" s="531">
        <f t="shared" si="319"/>
        <v>584.92645297302477</v>
      </c>
      <c r="FW169" s="641">
        <f t="shared" si="320"/>
        <v>0</v>
      </c>
      <c r="FX169" s="530">
        <f t="shared" si="321"/>
        <v>30520</v>
      </c>
      <c r="FY169" s="532">
        <f t="shared" si="322"/>
        <v>584.92645297302477</v>
      </c>
      <c r="FZ169" s="686"/>
      <c r="GA169" s="379"/>
      <c r="GB169" s="379"/>
      <c r="GC169" s="379"/>
      <c r="GD169" s="379"/>
      <c r="GE169" s="379"/>
      <c r="GF169" s="379"/>
      <c r="GG169" s="379"/>
    </row>
    <row r="170" spans="1:189" s="1" customFormat="1" x14ac:dyDescent="0.25">
      <c r="A170" s="379"/>
      <c r="B170" s="379"/>
      <c r="C170" s="379"/>
      <c r="D170" s="379"/>
      <c r="E170" s="379"/>
      <c r="F170" s="379"/>
      <c r="G170" s="379"/>
      <c r="H170" s="379"/>
      <c r="I170" s="539"/>
      <c r="J170" s="379"/>
      <c r="K170" s="379"/>
      <c r="L170" s="379"/>
      <c r="M170" s="379"/>
      <c r="N170" s="379"/>
      <c r="O170" s="379"/>
      <c r="P170" s="379"/>
      <c r="Q170" s="379"/>
      <c r="R170" s="539"/>
      <c r="S170" s="379"/>
      <c r="T170" s="228"/>
      <c r="U170" s="450">
        <f t="shared" si="348"/>
        <v>630000</v>
      </c>
      <c r="V170" s="712">
        <f t="shared" si="349"/>
        <v>6964.3008932835655</v>
      </c>
      <c r="W170" s="752">
        <f t="shared" si="350"/>
        <v>-22580</v>
      </c>
      <c r="X170" s="697">
        <f t="shared" si="351"/>
        <v>21820</v>
      </c>
      <c r="Y170" s="745">
        <f t="shared" si="352"/>
        <v>-32480</v>
      </c>
      <c r="Z170" s="642">
        <f t="shared" si="353"/>
        <v>-30130</v>
      </c>
      <c r="AA170" s="439">
        <f t="shared" si="354"/>
        <v>1042.5</v>
      </c>
      <c r="AB170" s="713">
        <f t="shared" si="355"/>
        <v>1042.5</v>
      </c>
      <c r="AC170" s="630">
        <f t="shared" si="261"/>
        <v>30820</v>
      </c>
      <c r="AD170" s="459">
        <f t="shared" si="262"/>
        <v>30820</v>
      </c>
      <c r="AE170" s="228"/>
      <c r="AF170" s="379"/>
      <c r="AG170" s="228"/>
      <c r="AH170" s="715">
        <f t="shared" si="263"/>
        <v>1.7230691506961169</v>
      </c>
      <c r="AI170" s="749">
        <f t="shared" si="323"/>
        <v>-5.5866198228512047</v>
      </c>
      <c r="AJ170" s="716">
        <f t="shared" si="264"/>
        <v>5.3985847889554162</v>
      </c>
      <c r="AK170" s="746">
        <f t="shared" si="324"/>
        <v>-8.0360235538621403</v>
      </c>
      <c r="AL170" s="643">
        <f t="shared" si="325"/>
        <v>-7.4545994358948979</v>
      </c>
      <c r="AM170" s="457">
        <f t="shared" si="326"/>
        <v>0.25792963531100005</v>
      </c>
      <c r="AN170" s="717">
        <f t="shared" si="265"/>
        <v>0.25792963531100005</v>
      </c>
      <c r="AO170" s="633">
        <f t="shared" si="266"/>
        <v>7.6253154535108116</v>
      </c>
      <c r="AP170" s="634">
        <f t="shared" si="267"/>
        <v>7.6253154535108116</v>
      </c>
      <c r="AQ170" s="228"/>
      <c r="AR170" s="379"/>
      <c r="AS170" s="228"/>
      <c r="AT170" s="450">
        <f t="shared" si="327"/>
        <v>630000</v>
      </c>
      <c r="AU170" s="767">
        <f t="shared" si="268"/>
        <v>133.47325750148178</v>
      </c>
      <c r="AV170" s="750">
        <f t="shared" si="328"/>
        <v>-432.75358152460353</v>
      </c>
      <c r="AW170" s="720">
        <f t="shared" si="329"/>
        <v>418.18791624742465</v>
      </c>
      <c r="AX170" s="747">
        <f t="shared" si="330"/>
        <v>-622.49053710890712</v>
      </c>
      <c r="AY170" s="643">
        <f t="shared" si="331"/>
        <v>-577.45196684394614</v>
      </c>
      <c r="AZ170" s="457">
        <f t="shared" si="332"/>
        <v>19.979876383498635</v>
      </c>
      <c r="BA170" s="717">
        <f t="shared" si="333"/>
        <v>19.979876383498635</v>
      </c>
      <c r="BB170" s="458">
        <f t="shared" si="269"/>
        <v>590.67605768770068</v>
      </c>
      <c r="BC170" s="459">
        <f t="shared" si="269"/>
        <v>590.67605768770068</v>
      </c>
      <c r="BD170" s="228"/>
      <c r="BE170" s="379"/>
      <c r="BF170" s="539"/>
      <c r="BG170" s="379"/>
      <c r="BH170" s="379"/>
      <c r="BI170" s="460"/>
      <c r="BJ170" s="464">
        <f t="shared" si="356"/>
        <v>630000</v>
      </c>
      <c r="BK170" s="465">
        <f t="shared" si="270"/>
        <v>225820</v>
      </c>
      <c r="BL170" s="637">
        <f t="shared" si="271"/>
        <v>404180</v>
      </c>
      <c r="BM170" s="219"/>
      <c r="BN170" s="219"/>
      <c r="BO170" s="464">
        <f t="shared" si="334"/>
        <v>630000</v>
      </c>
      <c r="BP170" s="465">
        <f t="shared" si="272"/>
        <v>258300</v>
      </c>
      <c r="BQ170" s="637">
        <f t="shared" si="335"/>
        <v>371700</v>
      </c>
      <c r="BR170" s="707">
        <f t="shared" si="273"/>
        <v>-32480</v>
      </c>
      <c r="BS170" s="298"/>
      <c r="BT170" s="379"/>
      <c r="BU170" s="298"/>
      <c r="BV170" s="464">
        <f t="shared" si="357"/>
        <v>630000</v>
      </c>
      <c r="BW170" s="464">
        <f t="shared" si="358"/>
        <v>17622.42885</v>
      </c>
      <c r="BX170" s="637">
        <f t="shared" si="274"/>
        <v>421802.42885000003</v>
      </c>
      <c r="BY170" s="707">
        <f t="shared" si="275"/>
        <v>17622.428850000026</v>
      </c>
      <c r="BZ170" s="298"/>
      <c r="CA170" s="379"/>
      <c r="CB170" s="219"/>
      <c r="CC170" s="464">
        <f t="shared" si="373"/>
        <v>26302.132611940302</v>
      </c>
      <c r="CD170" s="464">
        <f t="shared" si="276"/>
        <v>656302.13261194027</v>
      </c>
      <c r="CE170" s="465">
        <f t="shared" si="277"/>
        <v>245157.8317186567</v>
      </c>
      <c r="CF170" s="637">
        <f t="shared" si="359"/>
        <v>411144.30089328357</v>
      </c>
      <c r="CG170" s="707">
        <f t="shared" si="278"/>
        <v>6964.3008932835655</v>
      </c>
      <c r="CH170" s="298"/>
      <c r="CI170" s="465">
        <f t="shared" si="279"/>
        <v>234900</v>
      </c>
      <c r="CJ170" s="464">
        <f t="shared" si="360"/>
        <v>395100</v>
      </c>
      <c r="CK170" s="637">
        <f t="shared" si="361"/>
        <v>17622.42885</v>
      </c>
      <c r="CL170" s="637">
        <f t="shared" si="336"/>
        <v>412722.42885000003</v>
      </c>
      <c r="CM170" s="707">
        <f t="shared" si="280"/>
        <v>8542.4288500000257</v>
      </c>
      <c r="CN170" s="298"/>
      <c r="CO170" s="379"/>
      <c r="CP170" s="539"/>
      <c r="CQ170" s="379"/>
      <c r="CR170" s="26"/>
      <c r="CS170" s="519">
        <f t="shared" si="337"/>
        <v>630000</v>
      </c>
      <c r="CT170" s="520">
        <f t="shared" si="372"/>
        <v>248400</v>
      </c>
      <c r="CU170" s="521">
        <f t="shared" si="281"/>
        <v>381600</v>
      </c>
      <c r="CV170" s="523">
        <f t="shared" si="282"/>
        <v>-22580</v>
      </c>
      <c r="CW170" s="26"/>
      <c r="CX170" s="519">
        <f t="shared" si="338"/>
        <v>630000</v>
      </c>
      <c r="CY170" s="520">
        <f t="shared" si="369"/>
        <v>220500</v>
      </c>
      <c r="CZ170" s="521">
        <f t="shared" si="283"/>
        <v>409500</v>
      </c>
      <c r="DA170" s="522">
        <f t="shared" si="284"/>
        <v>5320</v>
      </c>
      <c r="DB170" s="521">
        <f t="shared" si="339"/>
        <v>16500</v>
      </c>
      <c r="DC170" s="521">
        <f t="shared" si="285"/>
        <v>426000</v>
      </c>
      <c r="DD170" s="522">
        <f t="shared" si="362"/>
        <v>21820</v>
      </c>
      <c r="DE170" s="533">
        <f t="shared" si="340"/>
        <v>418.18791624742465</v>
      </c>
      <c r="DF170" s="26"/>
      <c r="DG170" s="379"/>
      <c r="DH170" s="480"/>
      <c r="DI170" s="519">
        <f t="shared" si="341"/>
        <v>630000</v>
      </c>
      <c r="DJ170" s="520">
        <f t="shared" si="370"/>
        <v>258300</v>
      </c>
      <c r="DK170" s="529">
        <f t="shared" si="286"/>
        <v>371700</v>
      </c>
      <c r="DL170" s="743">
        <f t="shared" si="287"/>
        <v>-32480</v>
      </c>
      <c r="DM170" s="744">
        <f t="shared" si="288"/>
        <v>-622.49053710890712</v>
      </c>
      <c r="DN170" s="480"/>
      <c r="DO170" s="379"/>
      <c r="DP170" s="484"/>
      <c r="DQ170" s="519">
        <f t="shared" si="342"/>
        <v>630000</v>
      </c>
      <c r="DR170" s="708">
        <f t="shared" si="289"/>
        <v>255950</v>
      </c>
      <c r="DS170" s="529">
        <f t="shared" si="290"/>
        <v>374050</v>
      </c>
      <c r="DT170" s="743">
        <f t="shared" si="291"/>
        <v>-30130</v>
      </c>
      <c r="DU170" s="744">
        <f t="shared" si="292"/>
        <v>-577.45196684394614</v>
      </c>
      <c r="DV170" s="484"/>
      <c r="DW170" s="379"/>
      <c r="DX170" s="486"/>
      <c r="DY170" s="464">
        <f t="shared" si="363"/>
        <v>630000</v>
      </c>
      <c r="DZ170" s="708">
        <f t="shared" si="293"/>
        <v>224777.5</v>
      </c>
      <c r="EA170" s="529">
        <f t="shared" si="364"/>
        <v>405222.5</v>
      </c>
      <c r="EB170" s="530">
        <f t="shared" si="365"/>
        <v>1042.5</v>
      </c>
      <c r="EC170" s="533">
        <f t="shared" si="366"/>
        <v>39.959752766997269</v>
      </c>
      <c r="ED170" s="464">
        <f t="shared" si="371"/>
        <v>0</v>
      </c>
      <c r="EE170" s="524">
        <f t="shared" si="294"/>
        <v>1042.5</v>
      </c>
      <c r="EF170" s="531">
        <f t="shared" si="367"/>
        <v>39.959752766997269</v>
      </c>
      <c r="EG170" s="531">
        <f t="shared" si="368"/>
        <v>19.979876383498635</v>
      </c>
      <c r="EH170" s="486"/>
      <c r="EI170" s="379"/>
      <c r="EJ170" s="686"/>
      <c r="EK170" s="519">
        <f t="shared" si="344"/>
        <v>630000</v>
      </c>
      <c r="EL170" s="708">
        <f t="shared" si="295"/>
        <v>169050</v>
      </c>
      <c r="EM170" s="529">
        <f t="shared" si="296"/>
        <v>460950</v>
      </c>
      <c r="EN170" s="530">
        <f t="shared" si="297"/>
        <v>56770</v>
      </c>
      <c r="EO170" s="531">
        <f t="shared" si="298"/>
        <v>1088.0168655071629</v>
      </c>
      <c r="EP170" s="641">
        <f t="shared" si="299"/>
        <v>0</v>
      </c>
      <c r="EQ170" s="530">
        <f t="shared" si="300"/>
        <v>56770</v>
      </c>
      <c r="ER170" s="532">
        <f t="shared" si="301"/>
        <v>1088.0168655071629</v>
      </c>
      <c r="ES170" s="686"/>
      <c r="ET170" s="379"/>
      <c r="EU170" s="686"/>
      <c r="EV170" s="519">
        <f t="shared" si="345"/>
        <v>630000</v>
      </c>
      <c r="EW170" s="708">
        <f t="shared" si="302"/>
        <v>225300</v>
      </c>
      <c r="EX170" s="529">
        <f t="shared" si="303"/>
        <v>404700</v>
      </c>
      <c r="EY170" s="530">
        <f t="shared" si="304"/>
        <v>520</v>
      </c>
      <c r="EZ170" s="531">
        <f t="shared" si="305"/>
        <v>9.9659815054381671</v>
      </c>
      <c r="FA170" s="641">
        <f t="shared" si="306"/>
        <v>0</v>
      </c>
      <c r="FB170" s="530">
        <f t="shared" si="307"/>
        <v>520</v>
      </c>
      <c r="FC170" s="532">
        <f t="shared" si="308"/>
        <v>9.9659815054381671</v>
      </c>
      <c r="FD170" s="686"/>
      <c r="FE170" s="379"/>
      <c r="FF170" s="686"/>
      <c r="FG170" s="519">
        <f t="shared" si="346"/>
        <v>630000</v>
      </c>
      <c r="FH170" s="708">
        <f t="shared" si="309"/>
        <v>222000</v>
      </c>
      <c r="FI170" s="529">
        <f t="shared" si="310"/>
        <v>408000</v>
      </c>
      <c r="FJ170" s="530">
        <f t="shared" si="311"/>
        <v>3820</v>
      </c>
      <c r="FK170" s="531">
        <f t="shared" si="312"/>
        <v>73.21163336687269</v>
      </c>
      <c r="FL170" s="641">
        <f t="shared" si="313"/>
        <v>0</v>
      </c>
      <c r="FM170" s="530">
        <f t="shared" si="314"/>
        <v>3820</v>
      </c>
      <c r="FN170" s="532">
        <f t="shared" si="315"/>
        <v>73.21163336687269</v>
      </c>
      <c r="FO170" s="686"/>
      <c r="FP170" s="379"/>
      <c r="FQ170" s="686"/>
      <c r="FR170" s="519">
        <f t="shared" si="347"/>
        <v>630000</v>
      </c>
      <c r="FS170" s="708">
        <f t="shared" si="316"/>
        <v>195000</v>
      </c>
      <c r="FT170" s="529">
        <f t="shared" si="317"/>
        <v>435000</v>
      </c>
      <c r="FU170" s="530">
        <f t="shared" si="318"/>
        <v>30820</v>
      </c>
      <c r="FV170" s="531">
        <f t="shared" si="319"/>
        <v>590.67605768770068</v>
      </c>
      <c r="FW170" s="641">
        <f t="shared" si="320"/>
        <v>0</v>
      </c>
      <c r="FX170" s="530">
        <f t="shared" si="321"/>
        <v>30820</v>
      </c>
      <c r="FY170" s="532">
        <f t="shared" si="322"/>
        <v>590.67605768770068</v>
      </c>
      <c r="FZ170" s="686"/>
      <c r="GA170" s="379"/>
      <c r="GB170" s="379"/>
      <c r="GC170" s="379"/>
      <c r="GD170" s="379"/>
      <c r="GE170" s="379"/>
      <c r="GF170" s="379"/>
      <c r="GG170" s="379"/>
    </row>
    <row r="171" spans="1:189" s="1" customFormat="1" x14ac:dyDescent="0.25">
      <c r="A171" s="379"/>
      <c r="B171" s="379"/>
      <c r="C171" s="379"/>
      <c r="D171" s="379"/>
      <c r="E171" s="379"/>
      <c r="F171" s="379"/>
      <c r="G171" s="379"/>
      <c r="H171" s="379"/>
      <c r="I171" s="539"/>
      <c r="J171" s="379"/>
      <c r="K171" s="379"/>
      <c r="L171" s="379"/>
      <c r="M171" s="379"/>
      <c r="N171" s="379"/>
      <c r="O171" s="379"/>
      <c r="P171" s="379"/>
      <c r="Q171" s="379"/>
      <c r="R171" s="539"/>
      <c r="S171" s="379"/>
      <c r="T171" s="228"/>
      <c r="U171" s="450">
        <f t="shared" si="348"/>
        <v>635000</v>
      </c>
      <c r="V171" s="712">
        <f t="shared" si="349"/>
        <v>6964.3008932835655</v>
      </c>
      <c r="W171" s="752">
        <f t="shared" si="350"/>
        <v>-22880</v>
      </c>
      <c r="X171" s="697">
        <f t="shared" si="351"/>
        <v>22020</v>
      </c>
      <c r="Y171" s="745">
        <f t="shared" si="352"/>
        <v>-32930</v>
      </c>
      <c r="Z171" s="642">
        <f t="shared" si="353"/>
        <v>-30430</v>
      </c>
      <c r="AA171" s="439">
        <f t="shared" si="354"/>
        <v>1042.5</v>
      </c>
      <c r="AB171" s="713">
        <f t="shared" si="355"/>
        <v>1042.5</v>
      </c>
      <c r="AC171" s="630">
        <f t="shared" si="261"/>
        <v>31120</v>
      </c>
      <c r="AD171" s="459">
        <f t="shared" si="262"/>
        <v>31120</v>
      </c>
      <c r="AE171" s="228"/>
      <c r="AF171" s="379"/>
      <c r="AG171" s="228"/>
      <c r="AH171" s="715">
        <f t="shared" si="263"/>
        <v>1.7101640088607337</v>
      </c>
      <c r="AI171" s="749">
        <f t="shared" si="323"/>
        <v>-5.6184465781008273</v>
      </c>
      <c r="AJ171" s="716">
        <f t="shared" si="264"/>
        <v>5.4072637084694151</v>
      </c>
      <c r="AK171" s="746">
        <f t="shared" si="324"/>
        <v>-8.0863394150725636</v>
      </c>
      <c r="AL171" s="643">
        <f t="shared" si="325"/>
        <v>-7.4724357242835744</v>
      </c>
      <c r="AM171" s="457">
        <f t="shared" si="326"/>
        <v>0.25599783905900841</v>
      </c>
      <c r="AN171" s="717">
        <f t="shared" si="265"/>
        <v>0.25599783905900841</v>
      </c>
      <c r="AO171" s="633">
        <f t="shared" si="266"/>
        <v>7.6418731429413356</v>
      </c>
      <c r="AP171" s="634">
        <f t="shared" si="267"/>
        <v>7.6418731429413356</v>
      </c>
      <c r="AQ171" s="228"/>
      <c r="AR171" s="379"/>
      <c r="AS171" s="228"/>
      <c r="AT171" s="450">
        <f t="shared" si="327"/>
        <v>635000</v>
      </c>
      <c r="AU171" s="767">
        <f t="shared" si="268"/>
        <v>133.47325750148178</v>
      </c>
      <c r="AV171" s="750">
        <f t="shared" si="328"/>
        <v>-438.50318623927939</v>
      </c>
      <c r="AW171" s="720">
        <f t="shared" si="329"/>
        <v>422.02098605720857</v>
      </c>
      <c r="AX171" s="747">
        <f t="shared" si="330"/>
        <v>-631.11494418092093</v>
      </c>
      <c r="AY171" s="643">
        <f t="shared" si="331"/>
        <v>-583.20157155862205</v>
      </c>
      <c r="AZ171" s="457">
        <f t="shared" si="332"/>
        <v>19.979876383498635</v>
      </c>
      <c r="BA171" s="717">
        <f t="shared" si="333"/>
        <v>19.979876383498635</v>
      </c>
      <c r="BB171" s="458">
        <f t="shared" si="269"/>
        <v>596.42566240237647</v>
      </c>
      <c r="BC171" s="459">
        <f t="shared" si="269"/>
        <v>596.42566240237647</v>
      </c>
      <c r="BD171" s="228"/>
      <c r="BE171" s="379"/>
      <c r="BF171" s="539"/>
      <c r="BG171" s="379"/>
      <c r="BH171" s="379"/>
      <c r="BI171" s="460"/>
      <c r="BJ171" s="464">
        <f t="shared" si="356"/>
        <v>635000</v>
      </c>
      <c r="BK171" s="465">
        <f t="shared" si="270"/>
        <v>227770</v>
      </c>
      <c r="BL171" s="637">
        <f t="shared" si="271"/>
        <v>407230</v>
      </c>
      <c r="BM171" s="219"/>
      <c r="BN171" s="219"/>
      <c r="BO171" s="464">
        <f t="shared" si="334"/>
        <v>635000</v>
      </c>
      <c r="BP171" s="465">
        <f t="shared" si="272"/>
        <v>260700</v>
      </c>
      <c r="BQ171" s="637">
        <f t="shared" si="335"/>
        <v>374300</v>
      </c>
      <c r="BR171" s="707">
        <f t="shared" si="273"/>
        <v>-32930</v>
      </c>
      <c r="BS171" s="298"/>
      <c r="BT171" s="379"/>
      <c r="BU171" s="298"/>
      <c r="BV171" s="464">
        <f t="shared" si="357"/>
        <v>635000</v>
      </c>
      <c r="BW171" s="464">
        <f t="shared" si="358"/>
        <v>17622.42885</v>
      </c>
      <c r="BX171" s="637">
        <f t="shared" si="274"/>
        <v>424852.42885000003</v>
      </c>
      <c r="BY171" s="707">
        <f t="shared" si="275"/>
        <v>17622.428850000026</v>
      </c>
      <c r="BZ171" s="298"/>
      <c r="CA171" s="379"/>
      <c r="CB171" s="219"/>
      <c r="CC171" s="464">
        <f t="shared" si="373"/>
        <v>26302.132611940302</v>
      </c>
      <c r="CD171" s="464">
        <f t="shared" si="276"/>
        <v>661302.13261194027</v>
      </c>
      <c r="CE171" s="465">
        <f t="shared" si="277"/>
        <v>247107.8317186567</v>
      </c>
      <c r="CF171" s="637">
        <f t="shared" si="359"/>
        <v>414194.30089328357</v>
      </c>
      <c r="CG171" s="707">
        <f t="shared" si="278"/>
        <v>6964.3008932835655</v>
      </c>
      <c r="CH171" s="298"/>
      <c r="CI171" s="465">
        <f t="shared" si="279"/>
        <v>236850</v>
      </c>
      <c r="CJ171" s="464">
        <f t="shared" si="360"/>
        <v>398150</v>
      </c>
      <c r="CK171" s="637">
        <f t="shared" si="361"/>
        <v>17622.42885</v>
      </c>
      <c r="CL171" s="637">
        <f t="shared" si="336"/>
        <v>415772.42885000003</v>
      </c>
      <c r="CM171" s="707">
        <f t="shared" si="280"/>
        <v>8542.4288500000257</v>
      </c>
      <c r="CN171" s="298"/>
      <c r="CO171" s="379"/>
      <c r="CP171" s="539"/>
      <c r="CQ171" s="379"/>
      <c r="CR171" s="26"/>
      <c r="CS171" s="519">
        <f t="shared" si="337"/>
        <v>635000</v>
      </c>
      <c r="CT171" s="520">
        <f t="shared" si="372"/>
        <v>250650</v>
      </c>
      <c r="CU171" s="521">
        <f t="shared" si="281"/>
        <v>384350</v>
      </c>
      <c r="CV171" s="523">
        <f t="shared" si="282"/>
        <v>-22880</v>
      </c>
      <c r="CW171" s="26"/>
      <c r="CX171" s="519">
        <f t="shared" si="338"/>
        <v>635000</v>
      </c>
      <c r="CY171" s="520">
        <f t="shared" si="369"/>
        <v>222250</v>
      </c>
      <c r="CZ171" s="521">
        <f t="shared" si="283"/>
        <v>412750</v>
      </c>
      <c r="DA171" s="522">
        <f t="shared" si="284"/>
        <v>5520</v>
      </c>
      <c r="DB171" s="521">
        <f t="shared" si="339"/>
        <v>16500</v>
      </c>
      <c r="DC171" s="521">
        <f t="shared" si="285"/>
        <v>429250</v>
      </c>
      <c r="DD171" s="522">
        <f t="shared" si="362"/>
        <v>22020</v>
      </c>
      <c r="DE171" s="533">
        <f t="shared" si="340"/>
        <v>422.02098605720857</v>
      </c>
      <c r="DF171" s="26"/>
      <c r="DG171" s="379"/>
      <c r="DH171" s="480"/>
      <c r="DI171" s="519">
        <f t="shared" si="341"/>
        <v>635000</v>
      </c>
      <c r="DJ171" s="520">
        <f t="shared" si="370"/>
        <v>260700</v>
      </c>
      <c r="DK171" s="529">
        <f t="shared" si="286"/>
        <v>374300</v>
      </c>
      <c r="DL171" s="743">
        <f t="shared" si="287"/>
        <v>-32930</v>
      </c>
      <c r="DM171" s="744">
        <f t="shared" si="288"/>
        <v>-631.11494418092093</v>
      </c>
      <c r="DN171" s="480"/>
      <c r="DO171" s="379"/>
      <c r="DP171" s="484"/>
      <c r="DQ171" s="519">
        <f t="shared" si="342"/>
        <v>635000</v>
      </c>
      <c r="DR171" s="708">
        <f t="shared" si="289"/>
        <v>258200</v>
      </c>
      <c r="DS171" s="529">
        <f t="shared" si="290"/>
        <v>376800</v>
      </c>
      <c r="DT171" s="743">
        <f t="shared" si="291"/>
        <v>-30430</v>
      </c>
      <c r="DU171" s="744">
        <f t="shared" si="292"/>
        <v>-583.20157155862205</v>
      </c>
      <c r="DV171" s="484"/>
      <c r="DW171" s="379"/>
      <c r="DX171" s="486"/>
      <c r="DY171" s="464">
        <f t="shared" si="363"/>
        <v>635000</v>
      </c>
      <c r="DZ171" s="708">
        <f t="shared" si="293"/>
        <v>226727.5</v>
      </c>
      <c r="EA171" s="529">
        <f t="shared" si="364"/>
        <v>408272.5</v>
      </c>
      <c r="EB171" s="530">
        <f t="shared" si="365"/>
        <v>1042.5</v>
      </c>
      <c r="EC171" s="533">
        <f t="shared" si="366"/>
        <v>39.959752766997269</v>
      </c>
      <c r="ED171" s="464">
        <f t="shared" si="371"/>
        <v>0</v>
      </c>
      <c r="EE171" s="524">
        <f t="shared" si="294"/>
        <v>1042.5</v>
      </c>
      <c r="EF171" s="531">
        <f t="shared" si="367"/>
        <v>39.959752766997269</v>
      </c>
      <c r="EG171" s="531">
        <f t="shared" si="368"/>
        <v>19.979876383498635</v>
      </c>
      <c r="EH171" s="486"/>
      <c r="EI171" s="379"/>
      <c r="EJ171" s="686"/>
      <c r="EK171" s="519">
        <f t="shared" si="344"/>
        <v>635000</v>
      </c>
      <c r="EL171" s="708">
        <f t="shared" si="295"/>
        <v>170450</v>
      </c>
      <c r="EM171" s="529">
        <f t="shared" si="296"/>
        <v>464550</v>
      </c>
      <c r="EN171" s="530">
        <f t="shared" si="297"/>
        <v>57320</v>
      </c>
      <c r="EO171" s="531">
        <f t="shared" si="298"/>
        <v>1098.5578074840687</v>
      </c>
      <c r="EP171" s="641">
        <f t="shared" si="299"/>
        <v>0</v>
      </c>
      <c r="EQ171" s="530">
        <f t="shared" si="300"/>
        <v>57320</v>
      </c>
      <c r="ER171" s="532">
        <f t="shared" si="301"/>
        <v>1098.5578074840687</v>
      </c>
      <c r="ES171" s="686"/>
      <c r="ET171" s="379"/>
      <c r="EU171" s="686"/>
      <c r="EV171" s="519">
        <f t="shared" si="345"/>
        <v>635000</v>
      </c>
      <c r="EW171" s="708">
        <f t="shared" si="302"/>
        <v>227250</v>
      </c>
      <c r="EX171" s="529">
        <f t="shared" si="303"/>
        <v>407750</v>
      </c>
      <c r="EY171" s="530">
        <f t="shared" si="304"/>
        <v>520</v>
      </c>
      <c r="EZ171" s="531">
        <f t="shared" si="305"/>
        <v>9.9659815054381671</v>
      </c>
      <c r="FA171" s="641">
        <f t="shared" si="306"/>
        <v>0</v>
      </c>
      <c r="FB171" s="530">
        <f t="shared" si="307"/>
        <v>520</v>
      </c>
      <c r="FC171" s="532">
        <f t="shared" si="308"/>
        <v>9.9659815054381671</v>
      </c>
      <c r="FD171" s="686"/>
      <c r="FE171" s="379"/>
      <c r="FF171" s="686"/>
      <c r="FG171" s="519">
        <f t="shared" si="346"/>
        <v>635000</v>
      </c>
      <c r="FH171" s="708">
        <f t="shared" si="309"/>
        <v>223950</v>
      </c>
      <c r="FI171" s="529">
        <f t="shared" si="310"/>
        <v>411050</v>
      </c>
      <c r="FJ171" s="530">
        <f t="shared" si="311"/>
        <v>3820</v>
      </c>
      <c r="FK171" s="531">
        <f t="shared" si="312"/>
        <v>73.21163336687269</v>
      </c>
      <c r="FL171" s="641">
        <f t="shared" si="313"/>
        <v>0</v>
      </c>
      <c r="FM171" s="530">
        <f t="shared" si="314"/>
        <v>3820</v>
      </c>
      <c r="FN171" s="532">
        <f t="shared" si="315"/>
        <v>73.21163336687269</v>
      </c>
      <c r="FO171" s="686"/>
      <c r="FP171" s="379"/>
      <c r="FQ171" s="686"/>
      <c r="FR171" s="519">
        <f t="shared" si="347"/>
        <v>635000</v>
      </c>
      <c r="FS171" s="708">
        <f t="shared" si="316"/>
        <v>196650</v>
      </c>
      <c r="FT171" s="529">
        <f t="shared" si="317"/>
        <v>438350</v>
      </c>
      <c r="FU171" s="530">
        <f t="shared" si="318"/>
        <v>31120</v>
      </c>
      <c r="FV171" s="531">
        <f t="shared" si="319"/>
        <v>596.42566240237647</v>
      </c>
      <c r="FW171" s="641">
        <f t="shared" si="320"/>
        <v>0</v>
      </c>
      <c r="FX171" s="530">
        <f t="shared" si="321"/>
        <v>31120</v>
      </c>
      <c r="FY171" s="532">
        <f t="shared" si="322"/>
        <v>596.42566240237647</v>
      </c>
      <c r="FZ171" s="686"/>
      <c r="GA171" s="379"/>
      <c r="GB171" s="379"/>
      <c r="GC171" s="379"/>
      <c r="GD171" s="379"/>
      <c r="GE171" s="379"/>
      <c r="GF171" s="379"/>
      <c r="GG171" s="379"/>
    </row>
    <row r="172" spans="1:189" s="1" customFormat="1" x14ac:dyDescent="0.25">
      <c r="A172" s="379"/>
      <c r="B172" s="379"/>
      <c r="C172" s="379"/>
      <c r="D172" s="379"/>
      <c r="E172" s="379"/>
      <c r="F172" s="379"/>
      <c r="G172" s="379"/>
      <c r="H172" s="379"/>
      <c r="I172" s="539"/>
      <c r="J172" s="379"/>
      <c r="K172" s="379"/>
      <c r="L172" s="379"/>
      <c r="M172" s="379"/>
      <c r="N172" s="379"/>
      <c r="O172" s="379"/>
      <c r="P172" s="379"/>
      <c r="Q172" s="379"/>
      <c r="R172" s="539"/>
      <c r="S172" s="379"/>
      <c r="T172" s="228"/>
      <c r="U172" s="450">
        <f t="shared" si="348"/>
        <v>640000</v>
      </c>
      <c r="V172" s="712">
        <f t="shared" si="349"/>
        <v>6964.3008932835655</v>
      </c>
      <c r="W172" s="752">
        <f t="shared" si="350"/>
        <v>-23180</v>
      </c>
      <c r="X172" s="697">
        <f t="shared" si="351"/>
        <v>22220</v>
      </c>
      <c r="Y172" s="745">
        <f t="shared" si="352"/>
        <v>-33380</v>
      </c>
      <c r="Z172" s="642">
        <f t="shared" si="353"/>
        <v>-30730</v>
      </c>
      <c r="AA172" s="439">
        <f t="shared" si="354"/>
        <v>1042.5</v>
      </c>
      <c r="AB172" s="713">
        <f t="shared" si="355"/>
        <v>1042.5</v>
      </c>
      <c r="AC172" s="630">
        <f t="shared" ref="AC172:AC235" si="374">$FU172</f>
        <v>31420</v>
      </c>
      <c r="AD172" s="459">
        <f t="shared" ref="AD172:AD235" si="375">FX172</f>
        <v>31420</v>
      </c>
      <c r="AE172" s="228"/>
      <c r="AF172" s="379"/>
      <c r="AG172" s="228"/>
      <c r="AH172" s="715">
        <f t="shared" ref="AH172:AH235" si="376">IF($U172&lt;10000," ",$CG172*100/$BL172)</f>
        <v>1.6974507393203582</v>
      </c>
      <c r="AI172" s="749">
        <f t="shared" si="323"/>
        <v>-5.6498001364921517</v>
      </c>
      <c r="AJ172" s="716">
        <f t="shared" ref="AJ172:AJ235" si="377">IF($U172&lt;10000," ",$DD172*100/$BL172)</f>
        <v>5.4158135907185336</v>
      </c>
      <c r="AK172" s="746">
        <f t="shared" si="324"/>
        <v>-8.1359071853368423</v>
      </c>
      <c r="AL172" s="643">
        <f t="shared" si="325"/>
        <v>-7.490006824607585</v>
      </c>
      <c r="AM172" s="457">
        <f t="shared" si="326"/>
        <v>0.2540947645510383</v>
      </c>
      <c r="AN172" s="717">
        <f t="shared" ref="AN172:AN235" si="378">IF($BL172&lt;1," ",$EE172*100/$BL172)</f>
        <v>0.2540947645510383</v>
      </c>
      <c r="AO172" s="633">
        <f t="shared" ref="AO172:AO235" si="379">IF($BL172&lt;1," ",$FU172*100/$BL172)</f>
        <v>7.6581846543823726</v>
      </c>
      <c r="AP172" s="634">
        <f t="shared" ref="AP172:AP235" si="380">IF($BL172&lt;1," ",$FX172*100/$BL172)</f>
        <v>7.6581846543823726</v>
      </c>
      <c r="AQ172" s="228"/>
      <c r="AR172" s="379"/>
      <c r="AS172" s="228"/>
      <c r="AT172" s="450">
        <f t="shared" si="327"/>
        <v>640000</v>
      </c>
      <c r="AU172" s="767">
        <f t="shared" ref="AU172:AU235" si="381">$CG172*7/365.2425</f>
        <v>133.47325750148178</v>
      </c>
      <c r="AV172" s="750">
        <f t="shared" si="328"/>
        <v>-444.25279095395524</v>
      </c>
      <c r="AW172" s="720">
        <f t="shared" si="329"/>
        <v>425.8540558669925</v>
      </c>
      <c r="AX172" s="747">
        <f t="shared" si="330"/>
        <v>-639.73935125293463</v>
      </c>
      <c r="AY172" s="643">
        <f t="shared" si="331"/>
        <v>-588.95117627329785</v>
      </c>
      <c r="AZ172" s="457">
        <f t="shared" si="332"/>
        <v>19.979876383498635</v>
      </c>
      <c r="BA172" s="717">
        <f t="shared" si="333"/>
        <v>19.979876383498635</v>
      </c>
      <c r="BB172" s="458">
        <f t="shared" ref="BB172:BC235" si="382">AC172*7/365.2425</f>
        <v>602.17526711705239</v>
      </c>
      <c r="BC172" s="459">
        <f t="shared" si="382"/>
        <v>602.17526711705239</v>
      </c>
      <c r="BD172" s="228"/>
      <c r="BE172" s="379"/>
      <c r="BF172" s="539"/>
      <c r="BG172" s="379"/>
      <c r="BH172" s="379"/>
      <c r="BI172" s="460"/>
      <c r="BJ172" s="464">
        <f t="shared" si="356"/>
        <v>640000</v>
      </c>
      <c r="BK172" s="465">
        <f t="shared" ref="BK172:BK235" si="383">IF($BJ172&lt;=BK$6,SUM($BJ172*BJ$6),IF($BJ172&lt;=BK$7,SUM($BJ172-BK$6)*BJ$7+BL$6,IF($BJ172&lt;=BK$8,SUM($BJ172-BK$7)*BJ$8+BL$7,IF($BJ172&lt;=BK$9,SUM($BJ172-BK$8)*BJ$9+BL$8,IF($BJ172&lt;=BK$10,SUM($BJ172-BK$9)*BJ$10+BL$9,IF($BJ172&gt;=BK$8+1,SUM($BJ172-BK$10)*BJ$11+BL$10))))))</f>
        <v>229720</v>
      </c>
      <c r="BL172" s="637">
        <f t="shared" ref="BL172:BL235" si="384">BJ172-BK172</f>
        <v>410280</v>
      </c>
      <c r="BM172" s="219"/>
      <c r="BN172" s="219"/>
      <c r="BO172" s="464">
        <f t="shared" si="334"/>
        <v>640000</v>
      </c>
      <c r="BP172" s="465">
        <f t="shared" ref="BP172:BP235" si="385">IF($BJ172&lt;=BQ$6,SUM($BJ172*BP$6),IF($BJ172&lt;=BQ$7,SUM($BJ172-BQ$6)*BP$7+BR$6,IF($BJ172&lt;=BQ$8,SUM($BJ172-BQ$7)*BP$8+BR$7,IF($BJ172&lt;=BQ$9,SUM($BJ172-BQ$8)*BP$9+BR$8,IF($BJ172&lt;=BQ$10,SUM($BJ172-BQ$9)*BP$10+BR$9,IF($BJ172&gt;=BQ$8+1,SUM($BJ172-BQ$10)*BP$11+BR$10))))))</f>
        <v>263100</v>
      </c>
      <c r="BQ172" s="637">
        <f t="shared" si="335"/>
        <v>376900</v>
      </c>
      <c r="BR172" s="707">
        <f t="shared" ref="BR172:BR235" si="386">BQ172-BL172</f>
        <v>-33380</v>
      </c>
      <c r="BS172" s="298"/>
      <c r="BT172" s="379"/>
      <c r="BU172" s="298"/>
      <c r="BV172" s="464">
        <f t="shared" si="357"/>
        <v>640000</v>
      </c>
      <c r="BW172" s="464">
        <f t="shared" si="358"/>
        <v>17622.42885</v>
      </c>
      <c r="BX172" s="637">
        <f t="shared" ref="BX172:BX235" si="387">BL172+BW172</f>
        <v>427902.42885000003</v>
      </c>
      <c r="BY172" s="707">
        <f t="shared" ref="BY172:BY235" si="388">BX172-BL172</f>
        <v>17622.428850000026</v>
      </c>
      <c r="BZ172" s="298"/>
      <c r="CA172" s="379"/>
      <c r="CB172" s="219"/>
      <c r="CC172" s="464">
        <f t="shared" si="373"/>
        <v>26302.132611940302</v>
      </c>
      <c r="CD172" s="464">
        <f t="shared" ref="CD172:CD235" si="389">BJ172+CC172</f>
        <v>666302.13261194027</v>
      </c>
      <c r="CE172" s="465">
        <f t="shared" ref="CE172:CE235" si="390">IF($CD172&lt;=$CF$6,SUM($CD172*$CE$6),IF($CD172&lt;=$CF$7,SUM($CD172-$CF$6)*$CE$7+$CG$6,IF($CD172&lt;=$CF$8,SUM($CD172-$CF$7)*$CE$8+$CG$7,IF($CD172&lt;=$CF$9,SUM($CD172-$CF$8)*$CE$9+$CG$8,IF($CD172&lt;=$CF$10,SUM($CD172-$CF$9)*$CE$10+$CG$9,IF($CD172&gt;=$CF$8+1,SUM($CD172-$CF$10)*$CE$11+$CG$10))))))</f>
        <v>249057.8317186567</v>
      </c>
      <c r="CF172" s="637">
        <f t="shared" si="359"/>
        <v>417244.30089328357</v>
      </c>
      <c r="CG172" s="707">
        <f t="shared" ref="CG172:CG235" si="391">CF172-BL172</f>
        <v>6964.3008932835655</v>
      </c>
      <c r="CH172" s="298"/>
      <c r="CI172" s="465">
        <f t="shared" ref="CI172:CI235" si="392">IF($BV172&lt;=$CF$6,SUM($BV172*$CE$6),IF($BV172&lt;=$CF$7,SUM($BV172-$CF$6)*$CE$7+$CG$6,IF($BV172&lt;=$CF$8,SUM($BV172-$CF$7)*$CE$8+$CG$7,IF($BV172&lt;=$CF$9,SUM($BV172-$CF$8)*$CE$9+$CG$8,IF($BV172&lt;=$CF$10,SUM($BV172-$CF$9)*$CE$10+$CG$9,IF($BV172&gt;=$CF$8+1,SUM($BV172-$CF$10)*$CE$11+$CG$10))))))</f>
        <v>238800</v>
      </c>
      <c r="CJ172" s="464">
        <f t="shared" si="360"/>
        <v>401200</v>
      </c>
      <c r="CK172" s="637">
        <f t="shared" si="361"/>
        <v>17622.42885</v>
      </c>
      <c r="CL172" s="637">
        <f t="shared" si="336"/>
        <v>418822.42885000003</v>
      </c>
      <c r="CM172" s="707">
        <f t="shared" ref="CM172:CM235" si="393">CL172-BL172</f>
        <v>8542.4288500000257</v>
      </c>
      <c r="CN172" s="298"/>
      <c r="CO172" s="379"/>
      <c r="CP172" s="539"/>
      <c r="CQ172" s="379"/>
      <c r="CR172" s="26"/>
      <c r="CS172" s="519">
        <f t="shared" si="337"/>
        <v>640000</v>
      </c>
      <c r="CT172" s="520">
        <f t="shared" si="372"/>
        <v>252900</v>
      </c>
      <c r="CU172" s="521">
        <f t="shared" ref="CU172:CU235" si="394">$BJ172-CT172</f>
        <v>387100</v>
      </c>
      <c r="CV172" s="523">
        <f t="shared" ref="CV172:CV235" si="395">CU172-$BL172</f>
        <v>-23180</v>
      </c>
      <c r="CW172" s="26"/>
      <c r="CX172" s="519">
        <f t="shared" si="338"/>
        <v>640000</v>
      </c>
      <c r="CY172" s="520">
        <f t="shared" si="369"/>
        <v>224000</v>
      </c>
      <c r="CZ172" s="521">
        <f t="shared" ref="CZ172:CZ235" si="396">$BJ172-CY172</f>
        <v>416000</v>
      </c>
      <c r="DA172" s="522">
        <f t="shared" ref="DA172:DA235" si="397">CZ172-$BL172</f>
        <v>5720</v>
      </c>
      <c r="DB172" s="521">
        <f t="shared" si="339"/>
        <v>16500</v>
      </c>
      <c r="DC172" s="521">
        <f t="shared" ref="DC172:DC235" si="398">CZ172+DB172</f>
        <v>432500</v>
      </c>
      <c r="DD172" s="522">
        <f t="shared" si="362"/>
        <v>22220</v>
      </c>
      <c r="DE172" s="533">
        <f t="shared" si="340"/>
        <v>425.8540558669925</v>
      </c>
      <c r="DF172" s="26"/>
      <c r="DG172" s="379"/>
      <c r="DH172" s="480"/>
      <c r="DI172" s="519">
        <f t="shared" si="341"/>
        <v>640000</v>
      </c>
      <c r="DJ172" s="520">
        <f t="shared" si="370"/>
        <v>263100</v>
      </c>
      <c r="DK172" s="529">
        <f t="shared" ref="DK172:DK235" si="399">$BJ172-DJ172</f>
        <v>376900</v>
      </c>
      <c r="DL172" s="743">
        <f t="shared" ref="DL172:DL235" si="400">DK172-$BL172</f>
        <v>-33380</v>
      </c>
      <c r="DM172" s="744">
        <f t="shared" ref="DM172:DM235" si="401">DL172*7/365.2425</f>
        <v>-639.73935125293463</v>
      </c>
      <c r="DN172" s="480"/>
      <c r="DO172" s="379"/>
      <c r="DP172" s="484"/>
      <c r="DQ172" s="519">
        <f t="shared" si="342"/>
        <v>640000</v>
      </c>
      <c r="DR172" s="708">
        <f t="shared" ref="DR172:DR235" si="402">IF($BJ172&lt;=DS$6,SUM($BJ172*DR$6),IF($BJ172&lt;=DS$7,SUM($BJ172-DS$6)*DR$7+DT$6,IF($BJ172&lt;=DS$8,SUM($BJ172-DS$7)*DR$8+DT$7,IF($BJ172&lt;=DS$9,SUM($BJ172-DS$8)*DR$9+DT$8,IF($BJ172&lt;=DS$10,SUM($BJ172-DS$9)*DR$10+DT$9,IF($BJ172&gt;=DS$8+1,SUM($BJ172-DS$10)*DR$11+DT$10))))))</f>
        <v>260450</v>
      </c>
      <c r="DS172" s="529">
        <f t="shared" ref="DS172:DS235" si="403">$BJ172-DR172</f>
        <v>379550</v>
      </c>
      <c r="DT172" s="743">
        <f t="shared" ref="DT172:DT235" si="404">DS172-$BL172</f>
        <v>-30730</v>
      </c>
      <c r="DU172" s="744">
        <f t="shared" ref="DU172:DU235" si="405">DT172*7/365.2425</f>
        <v>-588.95117627329785</v>
      </c>
      <c r="DV172" s="484"/>
      <c r="DW172" s="379"/>
      <c r="DX172" s="486"/>
      <c r="DY172" s="464">
        <f t="shared" si="363"/>
        <v>640000</v>
      </c>
      <c r="DZ172" s="708">
        <f t="shared" ref="DZ172:DZ235" si="406">IF($BJ172&lt;=EA$6,SUM($BJ172*DZ$6),IF($BJ172&lt;=EA$7,SUM($BJ172-EA$6)*DZ$7+EB$6,IF($BJ172&lt;=EA$8,SUM($BJ172-EA$7)*DZ$8+EB$7,IF($BJ172&lt;=EA$9,SUM($BJ172-EA$8)*DZ$9+EB$8,IF($BJ172&lt;=EA$10,SUM($BJ172-EA$9)*DZ$10+EB$9,IF($BJ172&gt;=EA$8+1,SUM($BJ172-EA$10)*DZ$11+EB$10))))))</f>
        <v>228677.5</v>
      </c>
      <c r="EA172" s="529">
        <f t="shared" si="364"/>
        <v>411322.5</v>
      </c>
      <c r="EB172" s="530">
        <f t="shared" si="365"/>
        <v>1042.5</v>
      </c>
      <c r="EC172" s="533">
        <f t="shared" si="366"/>
        <v>39.959752766997269</v>
      </c>
      <c r="ED172" s="464">
        <f t="shared" si="371"/>
        <v>0</v>
      </c>
      <c r="EE172" s="524">
        <f t="shared" ref="EE172:EE235" si="407">$EB172+IF($DY172&gt;=70000,0,IF($DY172&gt;=66000,520-($DY172-66000)*0.13,IF($DY172&gt;=48000,520,IF($DY172&gt;=44000,($DY172-44000)*0.13,0))))</f>
        <v>1042.5</v>
      </c>
      <c r="EF172" s="531">
        <f t="shared" si="367"/>
        <v>39.959752766997269</v>
      </c>
      <c r="EG172" s="531">
        <f t="shared" si="368"/>
        <v>19.979876383498635</v>
      </c>
      <c r="EH172" s="486"/>
      <c r="EI172" s="379"/>
      <c r="EJ172" s="686"/>
      <c r="EK172" s="519">
        <f t="shared" si="344"/>
        <v>640000</v>
      </c>
      <c r="EL172" s="708">
        <f t="shared" ref="EL172:EL235" si="408">IF($BJ172&lt;=EM$6,SUM($BJ172*EL$6),IF($BJ172&lt;=EM$7,SUM($BJ172-EM$6)*EL$7+EN$6,IF($BJ172&lt;=EM$8,SUM($BJ172-EM$7)*EL$8+EN$7,IF($BJ172&lt;=EM$9,SUM($BJ172-EM$8)*EL$9+EN$8,IF($BJ172&lt;=EM$10,SUM($BJ172-EM$9)*EL$10+EN$9,IF($BJ172&gt;=EM$8+1,SUM($BJ172-EM$10)*EL$11+EN$10))))))</f>
        <v>171850</v>
      </c>
      <c r="EM172" s="529">
        <f t="shared" ref="EM172:EM235" si="409">$BJ172-EL172</f>
        <v>468150</v>
      </c>
      <c r="EN172" s="530">
        <f t="shared" ref="EN172:EN235" si="410">EM172-$BL172</f>
        <v>57870</v>
      </c>
      <c r="EO172" s="531">
        <f t="shared" ref="EO172:EO235" si="411">EN172*7/365.2425</f>
        <v>1109.0987494609744</v>
      </c>
      <c r="EP172" s="641">
        <f t="shared" ref="EP172:EP235" si="412">IF(EK172&lt;=2000,0,IF(EK172&lt;=12000,(EK172-2000)*EP$11/10000,IF(EK172&lt;=48000,EP$11,IF(EK172&lt;=58000,EP$11-(EK172-48000)*0.08,0))))</f>
        <v>0</v>
      </c>
      <c r="EQ172" s="530">
        <f t="shared" ref="EQ172:EQ235" si="413">EN172+EP172</f>
        <v>57870</v>
      </c>
      <c r="ER172" s="532">
        <f t="shared" ref="ER172:ER235" si="414">EQ172*7/365.2425</f>
        <v>1109.0987494609744</v>
      </c>
      <c r="ES172" s="686"/>
      <c r="ET172" s="379"/>
      <c r="EU172" s="686"/>
      <c r="EV172" s="519">
        <f t="shared" si="345"/>
        <v>640000</v>
      </c>
      <c r="EW172" s="708">
        <f t="shared" ref="EW172:EW235" si="415">IF($BJ172&lt;=EX$6,SUM($BJ172*EW$6),IF($BJ172&lt;=EX$7,SUM($BJ172-EX$6)*EW$7+EY$6,IF($BJ172&lt;=EX$8,SUM($BJ172-EX$7)*EW$8+EY$7,IF($BJ172&lt;=EX$9,SUM($BJ172-EX$8)*EW$9+EY$8,IF($BJ172&lt;=EX$10,SUM($BJ172-EX$9)*EW$10+EY$9,IF($BJ172&gt;=EX$8+1,SUM($BJ172-EX$10)*EW$11+EY$10))))))</f>
        <v>229200</v>
      </c>
      <c r="EX172" s="529">
        <f t="shared" ref="EX172:EX235" si="416">$BJ172-EW172</f>
        <v>410800</v>
      </c>
      <c r="EY172" s="530">
        <f t="shared" ref="EY172:EY235" si="417">EX172-$BL172</f>
        <v>520</v>
      </c>
      <c r="EZ172" s="531">
        <f t="shared" ref="EZ172:EZ235" si="418">EY172*7/365.2425</f>
        <v>9.9659815054381671</v>
      </c>
      <c r="FA172" s="641">
        <f t="shared" ref="FA172:FA235" si="419">IF(EV172&lt;=2000,0,IF(EV172&lt;=12000,(EV172-2000)*FA$11/10000,IF(EV172&lt;=48000,FA$11,IF(EV172&lt;=58000,FA$11-(EV172-48000)*0.08,0))))</f>
        <v>0</v>
      </c>
      <c r="FB172" s="530">
        <f t="shared" ref="FB172:FB235" si="420">EY172+FA172</f>
        <v>520</v>
      </c>
      <c r="FC172" s="532">
        <f t="shared" ref="FC172:FC235" si="421">FB172*7/365.2425</f>
        <v>9.9659815054381671</v>
      </c>
      <c r="FD172" s="686"/>
      <c r="FE172" s="379"/>
      <c r="FF172" s="686"/>
      <c r="FG172" s="519">
        <f t="shared" si="346"/>
        <v>640000</v>
      </c>
      <c r="FH172" s="708">
        <f t="shared" ref="FH172:FH235" si="422">IF($BJ172&lt;=FI$6,SUM($BJ172*FH$6),IF($BJ172&lt;=FI$7,SUM($BJ172-FI$6)*FH$7+FJ$6,IF($BJ172&lt;=FI$8,SUM($BJ172-FI$7)*FH$8+FJ$7,IF($BJ172&lt;=FI$9,SUM($BJ172-FI$8)*FH$9+FJ$8,IF($BJ172&lt;=FI$10,SUM($BJ172-FI$9)*FH$10+FJ$9,IF($BJ172&gt;=FI$8+1,SUM($BJ172-FI$10)*FH$11+FJ$10))))))</f>
        <v>225900</v>
      </c>
      <c r="FI172" s="529">
        <f t="shared" ref="FI172:FI235" si="423">$BJ172-FH172</f>
        <v>414100</v>
      </c>
      <c r="FJ172" s="530">
        <f t="shared" ref="FJ172:FJ235" si="424">FI172-$BL172</f>
        <v>3820</v>
      </c>
      <c r="FK172" s="531">
        <f t="shared" ref="FK172:FK235" si="425">FJ172*7/365.2425</f>
        <v>73.21163336687269</v>
      </c>
      <c r="FL172" s="641">
        <f t="shared" ref="FL172:FL235" si="426">IF(FG172&lt;=2000,0,IF(FG172&lt;=12000,(FG172-2000)*FL$11/10000,IF(FG172&lt;=48000,FL$11,IF(FG172&lt;=58000,FL$11-(FG172-48000)*0.08,0))))</f>
        <v>0</v>
      </c>
      <c r="FM172" s="530">
        <f t="shared" ref="FM172:FM235" si="427">FJ172+FL172</f>
        <v>3820</v>
      </c>
      <c r="FN172" s="532">
        <f t="shared" ref="FN172:FN235" si="428">FM172*7/365.2425</f>
        <v>73.21163336687269</v>
      </c>
      <c r="FO172" s="686"/>
      <c r="FP172" s="379"/>
      <c r="FQ172" s="686"/>
      <c r="FR172" s="519">
        <f t="shared" si="347"/>
        <v>640000</v>
      </c>
      <c r="FS172" s="708">
        <f t="shared" ref="FS172:FS235" si="429">IF($BJ172&lt;=FT$6,SUM($BJ172*FS$6),IF($BJ172&lt;=FT$7,SUM($BJ172-FT$6)*FS$7+FU$6,IF($BJ172&lt;=FT$8,SUM($BJ172-FT$7)*FS$8+FU$7,IF($BJ172&lt;=FT$9,SUM($BJ172-FT$8)*FS$9+FU$8,IF($BJ172&lt;=FT$10,SUM($BJ172-FT$9)*FS$10+FU$9,IF($BJ172&gt;=FT$8+1,SUM($BJ172-FT$10)*FS$11+FU$10))))))</f>
        <v>198300</v>
      </c>
      <c r="FT172" s="529">
        <f t="shared" ref="FT172:FT235" si="430">$BJ172-FS172</f>
        <v>441700</v>
      </c>
      <c r="FU172" s="530">
        <f t="shared" ref="FU172:FU235" si="431">FT172-$BL172</f>
        <v>31420</v>
      </c>
      <c r="FV172" s="531">
        <f t="shared" ref="FV172:FV235" si="432">FU172*7/365.2425</f>
        <v>602.17526711705239</v>
      </c>
      <c r="FW172" s="641">
        <f t="shared" ref="FW172:FW235" si="433">IF(FR172&lt;=2000,0,IF(FR172&lt;=12000,(FR172-2000)*FW$11/10000,IF(FR172&lt;=48000,FW$11,IF(FR172&lt;=58000,FW$11-(FR172-48000)*0.08,0))))</f>
        <v>0</v>
      </c>
      <c r="FX172" s="530">
        <f t="shared" ref="FX172:FX235" si="434">FU172+FW172</f>
        <v>31420</v>
      </c>
      <c r="FY172" s="532">
        <f t="shared" ref="FY172:FY235" si="435">FX172*7/365.2425</f>
        <v>602.17526711705239</v>
      </c>
      <c r="FZ172" s="686"/>
      <c r="GA172" s="379"/>
      <c r="GB172" s="379"/>
      <c r="GC172" s="379"/>
      <c r="GD172" s="379"/>
      <c r="GE172" s="379"/>
      <c r="GF172" s="379"/>
      <c r="GG172" s="379"/>
    </row>
    <row r="173" spans="1:189" s="1" customFormat="1" x14ac:dyDescent="0.25">
      <c r="A173" s="379"/>
      <c r="B173" s="379"/>
      <c r="C173" s="379"/>
      <c r="D173" s="379"/>
      <c r="E173" s="379"/>
      <c r="F173" s="379"/>
      <c r="G173" s="379"/>
      <c r="H173" s="379"/>
      <c r="I173" s="539"/>
      <c r="J173" s="379"/>
      <c r="K173" s="379"/>
      <c r="L173" s="379"/>
      <c r="M173" s="379"/>
      <c r="N173" s="379"/>
      <c r="O173" s="379"/>
      <c r="P173" s="379"/>
      <c r="Q173" s="379"/>
      <c r="R173" s="539"/>
      <c r="S173" s="379"/>
      <c r="T173" s="228"/>
      <c r="U173" s="450">
        <f t="shared" si="348"/>
        <v>645000</v>
      </c>
      <c r="V173" s="712">
        <f t="shared" si="349"/>
        <v>6964.3008932835655</v>
      </c>
      <c r="W173" s="752">
        <f t="shared" si="350"/>
        <v>-23480</v>
      </c>
      <c r="X173" s="697">
        <f t="shared" si="351"/>
        <v>22420</v>
      </c>
      <c r="Y173" s="745">
        <f t="shared" si="352"/>
        <v>-33830</v>
      </c>
      <c r="Z173" s="642">
        <f t="shared" si="353"/>
        <v>-31030</v>
      </c>
      <c r="AA173" s="439">
        <f t="shared" si="354"/>
        <v>1042.5</v>
      </c>
      <c r="AB173" s="713">
        <f t="shared" si="355"/>
        <v>1042.5</v>
      </c>
      <c r="AC173" s="630">
        <f t="shared" si="374"/>
        <v>31720</v>
      </c>
      <c r="AD173" s="459">
        <f t="shared" si="375"/>
        <v>31720</v>
      </c>
      <c r="AE173" s="228"/>
      <c r="AF173" s="379"/>
      <c r="AG173" s="228"/>
      <c r="AH173" s="715">
        <f t="shared" si="376"/>
        <v>1.6849250945451735</v>
      </c>
      <c r="AI173" s="749">
        <f t="shared" ref="AI173:AI236" si="436">IF($BL173&lt;1," ",$CV173*100/$BL173)</f>
        <v>-5.6806909733143005</v>
      </c>
      <c r="AJ173" s="716">
        <f t="shared" si="377"/>
        <v>5.4242372922362279</v>
      </c>
      <c r="AK173" s="746">
        <f t="shared" ref="AK173:AK236" si="437">IF($BL173&lt;1," ",$DL173*100/$BL173)</f>
        <v>-8.184743425350204</v>
      </c>
      <c r="AL173" s="643">
        <f t="shared" ref="AL173:AL236" si="438">IF($BL173&lt;1," ",$DT173*100/$BL173)</f>
        <v>-7.5073186074081244</v>
      </c>
      <c r="AM173" s="457">
        <f t="shared" ref="AM173:AM236" si="439">IF($BL173&lt;1," ",$EB173*100/$BL173)</f>
        <v>0.2522197759659352</v>
      </c>
      <c r="AN173" s="717">
        <f t="shared" si="378"/>
        <v>0.2522197759659352</v>
      </c>
      <c r="AO173" s="633">
        <f t="shared" si="379"/>
        <v>7.6742554375438514</v>
      </c>
      <c r="AP173" s="634">
        <f t="shared" si="380"/>
        <v>7.6742554375438514</v>
      </c>
      <c r="AQ173" s="228"/>
      <c r="AR173" s="379"/>
      <c r="AS173" s="228"/>
      <c r="AT173" s="450">
        <f t="shared" ref="AT173:AT236" si="440">$BJ173</f>
        <v>645000</v>
      </c>
      <c r="AU173" s="767">
        <f t="shared" si="381"/>
        <v>133.47325750148178</v>
      </c>
      <c r="AV173" s="750">
        <f t="shared" ref="AV173:AV236" si="441">$CV173*7/365.2425</f>
        <v>-450.0023956686311</v>
      </c>
      <c r="AW173" s="720">
        <f t="shared" ref="AW173:AW236" si="442">$DE173</f>
        <v>429.68712567677636</v>
      </c>
      <c r="AX173" s="747">
        <f t="shared" ref="AX173:AX236" si="443">$DM173</f>
        <v>-648.36375832494844</v>
      </c>
      <c r="AY173" s="643">
        <f t="shared" ref="AY173:AY236" si="444">$DU173</f>
        <v>-594.70078098797376</v>
      </c>
      <c r="AZ173" s="457">
        <f t="shared" ref="AZ173:AZ236" si="445">$EC173/2</f>
        <v>19.979876383498635</v>
      </c>
      <c r="BA173" s="717">
        <f t="shared" ref="BA173:BA236" si="446">$EG173</f>
        <v>19.979876383498635</v>
      </c>
      <c r="BB173" s="458">
        <f t="shared" si="382"/>
        <v>607.92487183172818</v>
      </c>
      <c r="BC173" s="459">
        <f t="shared" si="382"/>
        <v>607.92487183172818</v>
      </c>
      <c r="BD173" s="228"/>
      <c r="BE173" s="379"/>
      <c r="BF173" s="539"/>
      <c r="BG173" s="379"/>
      <c r="BH173" s="379"/>
      <c r="BI173" s="460"/>
      <c r="BJ173" s="464">
        <f t="shared" si="356"/>
        <v>645000</v>
      </c>
      <c r="BK173" s="465">
        <f t="shared" si="383"/>
        <v>231670</v>
      </c>
      <c r="BL173" s="637">
        <f t="shared" si="384"/>
        <v>413330</v>
      </c>
      <c r="BM173" s="219"/>
      <c r="BN173" s="219"/>
      <c r="BO173" s="464">
        <f t="shared" ref="BO173:BO236" si="447">BJ173</f>
        <v>645000</v>
      </c>
      <c r="BP173" s="465">
        <f t="shared" si="385"/>
        <v>265500</v>
      </c>
      <c r="BQ173" s="637">
        <f t="shared" ref="BQ173:BQ236" si="448">BJ173-BP173</f>
        <v>379500</v>
      </c>
      <c r="BR173" s="707">
        <f t="shared" si="386"/>
        <v>-33830</v>
      </c>
      <c r="BS173" s="298"/>
      <c r="BT173" s="379"/>
      <c r="BU173" s="298"/>
      <c r="BV173" s="464">
        <f t="shared" si="357"/>
        <v>645000</v>
      </c>
      <c r="BW173" s="464">
        <f t="shared" si="358"/>
        <v>17622.42885</v>
      </c>
      <c r="BX173" s="637">
        <f t="shared" si="387"/>
        <v>430952.42885000003</v>
      </c>
      <c r="BY173" s="707">
        <f t="shared" si="388"/>
        <v>17622.428850000026</v>
      </c>
      <c r="BZ173" s="298"/>
      <c r="CA173" s="379"/>
      <c r="CB173" s="219"/>
      <c r="CC173" s="464">
        <f t="shared" si="373"/>
        <v>26302.132611940302</v>
      </c>
      <c r="CD173" s="464">
        <f t="shared" si="389"/>
        <v>671302.13261194027</v>
      </c>
      <c r="CE173" s="465">
        <f t="shared" si="390"/>
        <v>251007.8317186567</v>
      </c>
      <c r="CF173" s="637">
        <f t="shared" si="359"/>
        <v>420294.30089328357</v>
      </c>
      <c r="CG173" s="707">
        <f t="shared" si="391"/>
        <v>6964.3008932835655</v>
      </c>
      <c r="CH173" s="298"/>
      <c r="CI173" s="465">
        <f t="shared" si="392"/>
        <v>240750</v>
      </c>
      <c r="CJ173" s="464">
        <f t="shared" si="360"/>
        <v>404250</v>
      </c>
      <c r="CK173" s="637">
        <f t="shared" si="361"/>
        <v>17622.42885</v>
      </c>
      <c r="CL173" s="637">
        <f t="shared" ref="CL173:CL236" si="449">CJ173+CK173</f>
        <v>421872.42885000003</v>
      </c>
      <c r="CM173" s="707">
        <f t="shared" si="393"/>
        <v>8542.4288500000257</v>
      </c>
      <c r="CN173" s="298"/>
      <c r="CO173" s="379"/>
      <c r="CP173" s="539"/>
      <c r="CQ173" s="379"/>
      <c r="CR173" s="26"/>
      <c r="CS173" s="519">
        <f t="shared" ref="CS173:CS236" si="450">$BJ173</f>
        <v>645000</v>
      </c>
      <c r="CT173" s="520">
        <f t="shared" si="372"/>
        <v>255150</v>
      </c>
      <c r="CU173" s="521">
        <f t="shared" si="394"/>
        <v>389850</v>
      </c>
      <c r="CV173" s="523">
        <f t="shared" si="395"/>
        <v>-23480</v>
      </c>
      <c r="CW173" s="26"/>
      <c r="CX173" s="519">
        <f t="shared" ref="CX173:CX236" si="451">$BJ173</f>
        <v>645000</v>
      </c>
      <c r="CY173" s="520">
        <f t="shared" si="369"/>
        <v>225750</v>
      </c>
      <c r="CZ173" s="521">
        <f t="shared" si="396"/>
        <v>419250</v>
      </c>
      <c r="DA173" s="522">
        <f t="shared" si="397"/>
        <v>5920</v>
      </c>
      <c r="DB173" s="521">
        <f t="shared" ref="DB173:DB236" si="452">DB172</f>
        <v>16500</v>
      </c>
      <c r="DC173" s="521">
        <f t="shared" si="398"/>
        <v>435750</v>
      </c>
      <c r="DD173" s="522">
        <f t="shared" si="362"/>
        <v>22420</v>
      </c>
      <c r="DE173" s="533">
        <f t="shared" ref="DE173:DE236" si="453">DD173*7/365.2425</f>
        <v>429.68712567677636</v>
      </c>
      <c r="DF173" s="26"/>
      <c r="DG173" s="379"/>
      <c r="DH173" s="480"/>
      <c r="DI173" s="519">
        <f t="shared" ref="DI173:DI236" si="454">$BJ173</f>
        <v>645000</v>
      </c>
      <c r="DJ173" s="520">
        <f t="shared" si="370"/>
        <v>265500</v>
      </c>
      <c r="DK173" s="529">
        <f t="shared" si="399"/>
        <v>379500</v>
      </c>
      <c r="DL173" s="743">
        <f t="shared" si="400"/>
        <v>-33830</v>
      </c>
      <c r="DM173" s="744">
        <f t="shared" si="401"/>
        <v>-648.36375832494844</v>
      </c>
      <c r="DN173" s="480"/>
      <c r="DO173" s="379"/>
      <c r="DP173" s="484"/>
      <c r="DQ173" s="519">
        <f t="shared" ref="DQ173:DQ236" si="455">$BJ173</f>
        <v>645000</v>
      </c>
      <c r="DR173" s="708">
        <f t="shared" si="402"/>
        <v>262700</v>
      </c>
      <c r="DS173" s="529">
        <f t="shared" si="403"/>
        <v>382300</v>
      </c>
      <c r="DT173" s="743">
        <f t="shared" si="404"/>
        <v>-31030</v>
      </c>
      <c r="DU173" s="744">
        <f t="shared" si="405"/>
        <v>-594.70078098797376</v>
      </c>
      <c r="DV173" s="484"/>
      <c r="DW173" s="379"/>
      <c r="DX173" s="486"/>
      <c r="DY173" s="464">
        <f t="shared" si="363"/>
        <v>645000</v>
      </c>
      <c r="DZ173" s="708">
        <f t="shared" si="406"/>
        <v>230627.5</v>
      </c>
      <c r="EA173" s="529">
        <f t="shared" si="364"/>
        <v>414372.5</v>
      </c>
      <c r="EB173" s="530">
        <f t="shared" si="365"/>
        <v>1042.5</v>
      </c>
      <c r="EC173" s="533">
        <f t="shared" si="366"/>
        <v>39.959752766997269</v>
      </c>
      <c r="ED173" s="464">
        <f t="shared" ref="ED173:ED204" si="456">EE173-EB173</f>
        <v>0</v>
      </c>
      <c r="EE173" s="524">
        <f t="shared" si="407"/>
        <v>1042.5</v>
      </c>
      <c r="EF173" s="531">
        <f t="shared" si="367"/>
        <v>39.959752766997269</v>
      </c>
      <c r="EG173" s="531">
        <f t="shared" si="368"/>
        <v>19.979876383498635</v>
      </c>
      <c r="EH173" s="486"/>
      <c r="EI173" s="379"/>
      <c r="EJ173" s="686"/>
      <c r="EK173" s="519">
        <f t="shared" ref="EK173:EK236" si="457">$BJ173</f>
        <v>645000</v>
      </c>
      <c r="EL173" s="708">
        <f t="shared" si="408"/>
        <v>173250</v>
      </c>
      <c r="EM173" s="529">
        <f t="shared" si="409"/>
        <v>471750</v>
      </c>
      <c r="EN173" s="530">
        <f t="shared" si="410"/>
        <v>58420</v>
      </c>
      <c r="EO173" s="531">
        <f t="shared" si="411"/>
        <v>1119.6396914378804</v>
      </c>
      <c r="EP173" s="641">
        <f t="shared" si="412"/>
        <v>0</v>
      </c>
      <c r="EQ173" s="530">
        <f t="shared" si="413"/>
        <v>58420</v>
      </c>
      <c r="ER173" s="532">
        <f t="shared" si="414"/>
        <v>1119.6396914378804</v>
      </c>
      <c r="ES173" s="686"/>
      <c r="ET173" s="379"/>
      <c r="EU173" s="686"/>
      <c r="EV173" s="519">
        <f t="shared" ref="EV173:EV236" si="458">$BJ173</f>
        <v>645000</v>
      </c>
      <c r="EW173" s="708">
        <f t="shared" si="415"/>
        <v>231150</v>
      </c>
      <c r="EX173" s="529">
        <f t="shared" si="416"/>
        <v>413850</v>
      </c>
      <c r="EY173" s="530">
        <f t="shared" si="417"/>
        <v>520</v>
      </c>
      <c r="EZ173" s="531">
        <f t="shared" si="418"/>
        <v>9.9659815054381671</v>
      </c>
      <c r="FA173" s="641">
        <f t="shared" si="419"/>
        <v>0</v>
      </c>
      <c r="FB173" s="530">
        <f t="shared" si="420"/>
        <v>520</v>
      </c>
      <c r="FC173" s="532">
        <f t="shared" si="421"/>
        <v>9.9659815054381671</v>
      </c>
      <c r="FD173" s="686"/>
      <c r="FE173" s="379"/>
      <c r="FF173" s="686"/>
      <c r="FG173" s="519">
        <f t="shared" ref="FG173:FG236" si="459">$BJ173</f>
        <v>645000</v>
      </c>
      <c r="FH173" s="708">
        <f t="shared" si="422"/>
        <v>227850</v>
      </c>
      <c r="FI173" s="529">
        <f t="shared" si="423"/>
        <v>417150</v>
      </c>
      <c r="FJ173" s="530">
        <f t="shared" si="424"/>
        <v>3820</v>
      </c>
      <c r="FK173" s="531">
        <f t="shared" si="425"/>
        <v>73.21163336687269</v>
      </c>
      <c r="FL173" s="641">
        <f t="shared" si="426"/>
        <v>0</v>
      </c>
      <c r="FM173" s="530">
        <f t="shared" si="427"/>
        <v>3820</v>
      </c>
      <c r="FN173" s="532">
        <f t="shared" si="428"/>
        <v>73.21163336687269</v>
      </c>
      <c r="FO173" s="686"/>
      <c r="FP173" s="379"/>
      <c r="FQ173" s="686"/>
      <c r="FR173" s="519">
        <f t="shared" ref="FR173:FR236" si="460">$BJ173</f>
        <v>645000</v>
      </c>
      <c r="FS173" s="708">
        <f t="shared" si="429"/>
        <v>199950</v>
      </c>
      <c r="FT173" s="529">
        <f t="shared" si="430"/>
        <v>445050</v>
      </c>
      <c r="FU173" s="530">
        <f t="shared" si="431"/>
        <v>31720</v>
      </c>
      <c r="FV173" s="531">
        <f t="shared" si="432"/>
        <v>607.92487183172818</v>
      </c>
      <c r="FW173" s="641">
        <f t="shared" si="433"/>
        <v>0</v>
      </c>
      <c r="FX173" s="530">
        <f t="shared" si="434"/>
        <v>31720</v>
      </c>
      <c r="FY173" s="532">
        <f t="shared" si="435"/>
        <v>607.92487183172818</v>
      </c>
      <c r="FZ173" s="686"/>
      <c r="GA173" s="379"/>
      <c r="GB173" s="379"/>
      <c r="GC173" s="379"/>
      <c r="GD173" s="379"/>
      <c r="GE173" s="379"/>
      <c r="GF173" s="379"/>
      <c r="GG173" s="379"/>
    </row>
    <row r="174" spans="1:189" s="1" customFormat="1" x14ac:dyDescent="0.25">
      <c r="A174" s="379"/>
      <c r="B174" s="379"/>
      <c r="C174" s="379"/>
      <c r="D174" s="379"/>
      <c r="E174" s="379"/>
      <c r="F174" s="379"/>
      <c r="G174" s="379"/>
      <c r="H174" s="379"/>
      <c r="I174" s="539"/>
      <c r="J174" s="379"/>
      <c r="K174" s="379"/>
      <c r="L174" s="379"/>
      <c r="M174" s="379"/>
      <c r="N174" s="379"/>
      <c r="O174" s="379"/>
      <c r="P174" s="379"/>
      <c r="Q174" s="379"/>
      <c r="R174" s="539"/>
      <c r="S174" s="379"/>
      <c r="T174" s="228"/>
      <c r="U174" s="450">
        <f t="shared" ref="U174:U237" si="461">$BJ174</f>
        <v>650000</v>
      </c>
      <c r="V174" s="712">
        <f t="shared" ref="V174:V237" si="462">$CG174</f>
        <v>6964.3008932835655</v>
      </c>
      <c r="W174" s="752">
        <f t="shared" ref="W174:W237" si="463">$CV174</f>
        <v>-23780</v>
      </c>
      <c r="X174" s="697">
        <f t="shared" ref="X174:X237" si="464">$DD174</f>
        <v>22620</v>
      </c>
      <c r="Y174" s="745">
        <f t="shared" ref="Y174:Y237" si="465">$DL174</f>
        <v>-34280</v>
      </c>
      <c r="Z174" s="642">
        <f t="shared" ref="Z174:Z237" si="466">$DT174</f>
        <v>-31330</v>
      </c>
      <c r="AA174" s="439">
        <f t="shared" ref="AA174:AA237" si="467">$EB174</f>
        <v>1042.5</v>
      </c>
      <c r="AB174" s="713">
        <f t="shared" ref="AB174:AB237" si="468">$EE174</f>
        <v>1042.5</v>
      </c>
      <c r="AC174" s="630">
        <f t="shared" si="374"/>
        <v>32020</v>
      </c>
      <c r="AD174" s="459">
        <f t="shared" si="375"/>
        <v>32020</v>
      </c>
      <c r="AE174" s="228"/>
      <c r="AF174" s="379"/>
      <c r="AG174" s="228"/>
      <c r="AH174" s="715">
        <f t="shared" si="376"/>
        <v>1.6725829514586592</v>
      </c>
      <c r="AI174" s="749">
        <f t="shared" si="436"/>
        <v>-5.7111292569287668</v>
      </c>
      <c r="AJ174" s="716">
        <f t="shared" si="377"/>
        <v>5.4325375858590714</v>
      </c>
      <c r="AK174" s="746">
        <f t="shared" si="437"/>
        <v>-8.2328642105768761</v>
      </c>
      <c r="AL174" s="643">
        <f t="shared" si="438"/>
        <v>-7.5243767712185985</v>
      </c>
      <c r="AM174" s="457">
        <f t="shared" si="439"/>
        <v>0.2503722561122052</v>
      </c>
      <c r="AN174" s="717">
        <f t="shared" si="378"/>
        <v>0.2503722561122052</v>
      </c>
      <c r="AO174" s="633">
        <f t="shared" si="379"/>
        <v>7.6900907824583316</v>
      </c>
      <c r="AP174" s="634">
        <f t="shared" si="380"/>
        <v>7.6900907824583316</v>
      </c>
      <c r="AQ174" s="228"/>
      <c r="AR174" s="379"/>
      <c r="AS174" s="228"/>
      <c r="AT174" s="450">
        <f t="shared" si="440"/>
        <v>650000</v>
      </c>
      <c r="AU174" s="767">
        <f t="shared" si="381"/>
        <v>133.47325750148178</v>
      </c>
      <c r="AV174" s="750">
        <f t="shared" si="441"/>
        <v>-455.75200038330695</v>
      </c>
      <c r="AW174" s="720">
        <f t="shared" si="442"/>
        <v>433.52019548656028</v>
      </c>
      <c r="AX174" s="747">
        <f t="shared" si="443"/>
        <v>-656.98816539696224</v>
      </c>
      <c r="AY174" s="643">
        <f t="shared" si="444"/>
        <v>-600.45038570264956</v>
      </c>
      <c r="AZ174" s="457">
        <f t="shared" si="445"/>
        <v>19.979876383498635</v>
      </c>
      <c r="BA174" s="717">
        <f t="shared" si="446"/>
        <v>19.979876383498635</v>
      </c>
      <c r="BB174" s="458">
        <f t="shared" si="382"/>
        <v>613.67447654640409</v>
      </c>
      <c r="BC174" s="459">
        <f t="shared" si="382"/>
        <v>613.67447654640409</v>
      </c>
      <c r="BD174" s="228"/>
      <c r="BE174" s="379"/>
      <c r="BF174" s="539"/>
      <c r="BG174" s="379"/>
      <c r="BH174" s="379"/>
      <c r="BI174" s="460"/>
      <c r="BJ174" s="464">
        <f t="shared" ref="BJ174:BJ237" si="469">BJ173+5000</f>
        <v>650000</v>
      </c>
      <c r="BK174" s="465">
        <f t="shared" si="383"/>
        <v>233620</v>
      </c>
      <c r="BL174" s="637">
        <f t="shared" si="384"/>
        <v>416380</v>
      </c>
      <c r="BM174" s="219"/>
      <c r="BN174" s="219"/>
      <c r="BO174" s="464">
        <f t="shared" si="447"/>
        <v>650000</v>
      </c>
      <c r="BP174" s="465">
        <f t="shared" si="385"/>
        <v>267900</v>
      </c>
      <c r="BQ174" s="637">
        <f t="shared" si="448"/>
        <v>382100</v>
      </c>
      <c r="BR174" s="707">
        <f t="shared" si="386"/>
        <v>-34280</v>
      </c>
      <c r="BS174" s="298"/>
      <c r="BT174" s="379"/>
      <c r="BU174" s="298"/>
      <c r="BV174" s="464">
        <f t="shared" ref="BV174:BV237" si="470">BV173+5000</f>
        <v>650000</v>
      </c>
      <c r="BW174" s="464">
        <f t="shared" ref="BW174:BW237" si="471">BW173</f>
        <v>17622.42885</v>
      </c>
      <c r="BX174" s="637">
        <f t="shared" si="387"/>
        <v>434002.42885000003</v>
      </c>
      <c r="BY174" s="707">
        <f t="shared" si="388"/>
        <v>17622.428850000026</v>
      </c>
      <c r="BZ174" s="298"/>
      <c r="CA174" s="379"/>
      <c r="CB174" s="219"/>
      <c r="CC174" s="464">
        <f t="shared" si="373"/>
        <v>26302.132611940302</v>
      </c>
      <c r="CD174" s="464">
        <f t="shared" si="389"/>
        <v>676302.13261194027</v>
      </c>
      <c r="CE174" s="465">
        <f t="shared" si="390"/>
        <v>252957.8317186567</v>
      </c>
      <c r="CF174" s="637">
        <f t="shared" ref="CF174:CF237" si="472">CD174-CE174</f>
        <v>423344.30089328357</v>
      </c>
      <c r="CG174" s="707">
        <f t="shared" si="391"/>
        <v>6964.3008932835655</v>
      </c>
      <c r="CH174" s="298"/>
      <c r="CI174" s="465">
        <f t="shared" si="392"/>
        <v>242700</v>
      </c>
      <c r="CJ174" s="464">
        <f t="shared" ref="CJ174:CJ237" si="473">BV174-CI174</f>
        <v>407300</v>
      </c>
      <c r="CK174" s="637">
        <f t="shared" ref="CK174:CK237" si="474">CK173</f>
        <v>17622.42885</v>
      </c>
      <c r="CL174" s="637">
        <f t="shared" si="449"/>
        <v>424922.42885000003</v>
      </c>
      <c r="CM174" s="707">
        <f t="shared" si="393"/>
        <v>8542.4288500000257</v>
      </c>
      <c r="CN174" s="298"/>
      <c r="CO174" s="379"/>
      <c r="CP174" s="539"/>
      <c r="CQ174" s="379"/>
      <c r="CR174" s="26"/>
      <c r="CS174" s="519">
        <f t="shared" si="450"/>
        <v>650000</v>
      </c>
      <c r="CT174" s="520">
        <f t="shared" si="372"/>
        <v>257400</v>
      </c>
      <c r="CU174" s="521">
        <f t="shared" si="394"/>
        <v>392600</v>
      </c>
      <c r="CV174" s="523">
        <f t="shared" si="395"/>
        <v>-23780</v>
      </c>
      <c r="CW174" s="26"/>
      <c r="CX174" s="519">
        <f t="shared" si="451"/>
        <v>650000</v>
      </c>
      <c r="CY174" s="520">
        <f t="shared" si="369"/>
        <v>227500</v>
      </c>
      <c r="CZ174" s="521">
        <f t="shared" si="396"/>
        <v>422500</v>
      </c>
      <c r="DA174" s="522">
        <f t="shared" si="397"/>
        <v>6120</v>
      </c>
      <c r="DB174" s="521">
        <f t="shared" si="452"/>
        <v>16500</v>
      </c>
      <c r="DC174" s="521">
        <f t="shared" si="398"/>
        <v>439000</v>
      </c>
      <c r="DD174" s="522">
        <f t="shared" ref="DD174:DD237" si="475">DC174-$BL174</f>
        <v>22620</v>
      </c>
      <c r="DE174" s="533">
        <f t="shared" si="453"/>
        <v>433.52019548656028</v>
      </c>
      <c r="DF174" s="26"/>
      <c r="DG174" s="379"/>
      <c r="DH174" s="480"/>
      <c r="DI174" s="519">
        <f t="shared" si="454"/>
        <v>650000</v>
      </c>
      <c r="DJ174" s="520">
        <f t="shared" si="370"/>
        <v>267900</v>
      </c>
      <c r="DK174" s="529">
        <f t="shared" si="399"/>
        <v>382100</v>
      </c>
      <c r="DL174" s="743">
        <f t="shared" si="400"/>
        <v>-34280</v>
      </c>
      <c r="DM174" s="744">
        <f t="shared" si="401"/>
        <v>-656.98816539696224</v>
      </c>
      <c r="DN174" s="480"/>
      <c r="DO174" s="379"/>
      <c r="DP174" s="484"/>
      <c r="DQ174" s="519">
        <f t="shared" si="455"/>
        <v>650000</v>
      </c>
      <c r="DR174" s="708">
        <f t="shared" si="402"/>
        <v>264950</v>
      </c>
      <c r="DS174" s="529">
        <f t="shared" si="403"/>
        <v>385050</v>
      </c>
      <c r="DT174" s="743">
        <f t="shared" si="404"/>
        <v>-31330</v>
      </c>
      <c r="DU174" s="744">
        <f t="shared" si="405"/>
        <v>-600.45038570264956</v>
      </c>
      <c r="DV174" s="484"/>
      <c r="DW174" s="379"/>
      <c r="DX174" s="486"/>
      <c r="DY174" s="464">
        <f t="shared" ref="DY174:DY237" si="476">$BJ174</f>
        <v>650000</v>
      </c>
      <c r="DZ174" s="708">
        <f t="shared" si="406"/>
        <v>232577.5</v>
      </c>
      <c r="EA174" s="529">
        <f t="shared" ref="EA174:EA237" si="477">$BJ174-DZ174</f>
        <v>417422.5</v>
      </c>
      <c r="EB174" s="530">
        <f t="shared" ref="EB174:EB237" si="478">EA174-$BL174</f>
        <v>1042.5</v>
      </c>
      <c r="EC174" s="533">
        <f t="shared" ref="EC174:EC237" si="479">EB174*14/365.2425</f>
        <v>39.959752766997269</v>
      </c>
      <c r="ED174" s="464">
        <f t="shared" si="456"/>
        <v>0</v>
      </c>
      <c r="EE174" s="524">
        <f t="shared" si="407"/>
        <v>1042.5</v>
      </c>
      <c r="EF174" s="531">
        <f t="shared" ref="EF174:EF237" si="480">EE174*14/365.2425</f>
        <v>39.959752766997269</v>
      </c>
      <c r="EG174" s="531">
        <f t="shared" ref="EG174:EG237" si="481">EF174/2</f>
        <v>19.979876383498635</v>
      </c>
      <c r="EH174" s="486"/>
      <c r="EI174" s="379"/>
      <c r="EJ174" s="686"/>
      <c r="EK174" s="519">
        <f t="shared" si="457"/>
        <v>650000</v>
      </c>
      <c r="EL174" s="708">
        <f t="shared" si="408"/>
        <v>174650</v>
      </c>
      <c r="EM174" s="529">
        <f t="shared" si="409"/>
        <v>475350</v>
      </c>
      <c r="EN174" s="530">
        <f t="shared" si="410"/>
        <v>58970</v>
      </c>
      <c r="EO174" s="531">
        <f t="shared" si="411"/>
        <v>1130.1806334147861</v>
      </c>
      <c r="EP174" s="641">
        <f t="shared" si="412"/>
        <v>0</v>
      </c>
      <c r="EQ174" s="530">
        <f t="shared" si="413"/>
        <v>58970</v>
      </c>
      <c r="ER174" s="532">
        <f t="shared" si="414"/>
        <v>1130.1806334147861</v>
      </c>
      <c r="ES174" s="686"/>
      <c r="ET174" s="379"/>
      <c r="EU174" s="686"/>
      <c r="EV174" s="519">
        <f t="shared" si="458"/>
        <v>650000</v>
      </c>
      <c r="EW174" s="708">
        <f t="shared" si="415"/>
        <v>233100</v>
      </c>
      <c r="EX174" s="529">
        <f t="shared" si="416"/>
        <v>416900</v>
      </c>
      <c r="EY174" s="530">
        <f t="shared" si="417"/>
        <v>520</v>
      </c>
      <c r="EZ174" s="531">
        <f t="shared" si="418"/>
        <v>9.9659815054381671</v>
      </c>
      <c r="FA174" s="641">
        <f t="shared" si="419"/>
        <v>0</v>
      </c>
      <c r="FB174" s="530">
        <f t="shared" si="420"/>
        <v>520</v>
      </c>
      <c r="FC174" s="532">
        <f t="shared" si="421"/>
        <v>9.9659815054381671</v>
      </c>
      <c r="FD174" s="686"/>
      <c r="FE174" s="379"/>
      <c r="FF174" s="686"/>
      <c r="FG174" s="519">
        <f t="shared" si="459"/>
        <v>650000</v>
      </c>
      <c r="FH174" s="708">
        <f t="shared" si="422"/>
        <v>229800</v>
      </c>
      <c r="FI174" s="529">
        <f t="shared" si="423"/>
        <v>420200</v>
      </c>
      <c r="FJ174" s="530">
        <f t="shared" si="424"/>
        <v>3820</v>
      </c>
      <c r="FK174" s="531">
        <f t="shared" si="425"/>
        <v>73.21163336687269</v>
      </c>
      <c r="FL174" s="641">
        <f t="shared" si="426"/>
        <v>0</v>
      </c>
      <c r="FM174" s="530">
        <f t="shared" si="427"/>
        <v>3820</v>
      </c>
      <c r="FN174" s="532">
        <f t="shared" si="428"/>
        <v>73.21163336687269</v>
      </c>
      <c r="FO174" s="686"/>
      <c r="FP174" s="379"/>
      <c r="FQ174" s="686"/>
      <c r="FR174" s="519">
        <f t="shared" si="460"/>
        <v>650000</v>
      </c>
      <c r="FS174" s="708">
        <f t="shared" si="429"/>
        <v>201600</v>
      </c>
      <c r="FT174" s="529">
        <f t="shared" si="430"/>
        <v>448400</v>
      </c>
      <c r="FU174" s="530">
        <f t="shared" si="431"/>
        <v>32020</v>
      </c>
      <c r="FV174" s="531">
        <f t="shared" si="432"/>
        <v>613.67447654640409</v>
      </c>
      <c r="FW174" s="641">
        <f t="shared" si="433"/>
        <v>0</v>
      </c>
      <c r="FX174" s="530">
        <f t="shared" si="434"/>
        <v>32020</v>
      </c>
      <c r="FY174" s="532">
        <f t="shared" si="435"/>
        <v>613.67447654640409</v>
      </c>
      <c r="FZ174" s="686"/>
      <c r="GA174" s="379"/>
      <c r="GB174" s="379"/>
      <c r="GC174" s="379"/>
      <c r="GD174" s="379"/>
      <c r="GE174" s="379"/>
      <c r="GF174" s="379"/>
      <c r="GG174" s="379"/>
    </row>
    <row r="175" spans="1:189" s="1" customFormat="1" x14ac:dyDescent="0.25">
      <c r="A175" s="379"/>
      <c r="B175" s="379"/>
      <c r="C175" s="379"/>
      <c r="D175" s="379"/>
      <c r="E175" s="379"/>
      <c r="F175" s="379"/>
      <c r="G175" s="379"/>
      <c r="H175" s="379"/>
      <c r="I175" s="539"/>
      <c r="J175" s="379"/>
      <c r="K175" s="379"/>
      <c r="L175" s="379"/>
      <c r="M175" s="379"/>
      <c r="N175" s="379"/>
      <c r="O175" s="379"/>
      <c r="P175" s="379"/>
      <c r="Q175" s="379"/>
      <c r="R175" s="539"/>
      <c r="S175" s="379"/>
      <c r="T175" s="228"/>
      <c r="U175" s="450">
        <f t="shared" si="461"/>
        <v>655000</v>
      </c>
      <c r="V175" s="712">
        <f t="shared" si="462"/>
        <v>6964.3008932835655</v>
      </c>
      <c r="W175" s="752">
        <f t="shared" si="463"/>
        <v>-24080</v>
      </c>
      <c r="X175" s="697">
        <f t="shared" si="464"/>
        <v>22820</v>
      </c>
      <c r="Y175" s="745">
        <f t="shared" si="465"/>
        <v>-34730</v>
      </c>
      <c r="Z175" s="642">
        <f t="shared" si="466"/>
        <v>-31630</v>
      </c>
      <c r="AA175" s="439">
        <f t="shared" si="467"/>
        <v>1042.5</v>
      </c>
      <c r="AB175" s="713">
        <f t="shared" si="468"/>
        <v>1042.5</v>
      </c>
      <c r="AC175" s="630">
        <f t="shared" si="374"/>
        <v>32320</v>
      </c>
      <c r="AD175" s="459">
        <f t="shared" si="375"/>
        <v>32320</v>
      </c>
      <c r="AE175" s="228"/>
      <c r="AF175" s="379"/>
      <c r="AG175" s="228"/>
      <c r="AH175" s="715">
        <f t="shared" si="376"/>
        <v>1.6604203069126113</v>
      </c>
      <c r="AI175" s="749">
        <f t="shared" si="436"/>
        <v>-5.7411248599289513</v>
      </c>
      <c r="AJ175" s="716">
        <f t="shared" si="377"/>
        <v>5.4407171637698779</v>
      </c>
      <c r="AK175" s="746">
        <f t="shared" si="437"/>
        <v>-8.2802851488925455</v>
      </c>
      <c r="AL175" s="643">
        <f t="shared" si="438"/>
        <v>-7.5411868488186347</v>
      </c>
      <c r="AM175" s="457">
        <f t="shared" si="439"/>
        <v>0.24855160575066162</v>
      </c>
      <c r="AN175" s="717">
        <f t="shared" si="378"/>
        <v>0.24855160575066162</v>
      </c>
      <c r="AO175" s="633">
        <f t="shared" si="379"/>
        <v>7.7056958252866989</v>
      </c>
      <c r="AP175" s="634">
        <f t="shared" si="380"/>
        <v>7.7056958252866989</v>
      </c>
      <c r="AQ175" s="228"/>
      <c r="AR175" s="379"/>
      <c r="AS175" s="228"/>
      <c r="AT175" s="450">
        <f t="shared" si="440"/>
        <v>655000</v>
      </c>
      <c r="AU175" s="767">
        <f t="shared" si="381"/>
        <v>133.47325750148178</v>
      </c>
      <c r="AV175" s="750">
        <f t="shared" si="441"/>
        <v>-461.50160509798286</v>
      </c>
      <c r="AW175" s="720">
        <f t="shared" si="442"/>
        <v>437.3532652963442</v>
      </c>
      <c r="AX175" s="747">
        <f t="shared" si="443"/>
        <v>-665.61257246897605</v>
      </c>
      <c r="AY175" s="643">
        <f t="shared" si="444"/>
        <v>-606.19999041732547</v>
      </c>
      <c r="AZ175" s="457">
        <f t="shared" si="445"/>
        <v>19.979876383498635</v>
      </c>
      <c r="BA175" s="717">
        <f t="shared" si="446"/>
        <v>19.979876383498635</v>
      </c>
      <c r="BB175" s="458">
        <f t="shared" si="382"/>
        <v>619.42408126108</v>
      </c>
      <c r="BC175" s="459">
        <f t="shared" si="382"/>
        <v>619.42408126108</v>
      </c>
      <c r="BD175" s="228"/>
      <c r="BE175" s="379"/>
      <c r="BF175" s="539"/>
      <c r="BG175" s="379"/>
      <c r="BH175" s="379"/>
      <c r="BI175" s="460"/>
      <c r="BJ175" s="464">
        <f t="shared" si="469"/>
        <v>655000</v>
      </c>
      <c r="BK175" s="465">
        <f t="shared" si="383"/>
        <v>235570</v>
      </c>
      <c r="BL175" s="637">
        <f t="shared" si="384"/>
        <v>419430</v>
      </c>
      <c r="BM175" s="219"/>
      <c r="BN175" s="219"/>
      <c r="BO175" s="464">
        <f t="shared" si="447"/>
        <v>655000</v>
      </c>
      <c r="BP175" s="465">
        <f t="shared" si="385"/>
        <v>270300</v>
      </c>
      <c r="BQ175" s="637">
        <f t="shared" si="448"/>
        <v>384700</v>
      </c>
      <c r="BR175" s="707">
        <f t="shared" si="386"/>
        <v>-34730</v>
      </c>
      <c r="BS175" s="298"/>
      <c r="BT175" s="379"/>
      <c r="BU175" s="298"/>
      <c r="BV175" s="464">
        <f t="shared" si="470"/>
        <v>655000</v>
      </c>
      <c r="BW175" s="464">
        <f t="shared" si="471"/>
        <v>17622.42885</v>
      </c>
      <c r="BX175" s="637">
        <f t="shared" si="387"/>
        <v>437052.42885000003</v>
      </c>
      <c r="BY175" s="707">
        <f t="shared" si="388"/>
        <v>17622.428850000026</v>
      </c>
      <c r="BZ175" s="298"/>
      <c r="CA175" s="379"/>
      <c r="CB175" s="219"/>
      <c r="CC175" s="464">
        <f t="shared" si="373"/>
        <v>26302.132611940302</v>
      </c>
      <c r="CD175" s="464">
        <f t="shared" si="389"/>
        <v>681302.13261194027</v>
      </c>
      <c r="CE175" s="465">
        <f t="shared" si="390"/>
        <v>254907.8317186567</v>
      </c>
      <c r="CF175" s="637">
        <f t="shared" si="472"/>
        <v>426394.30089328357</v>
      </c>
      <c r="CG175" s="707">
        <f t="shared" si="391"/>
        <v>6964.3008932835655</v>
      </c>
      <c r="CH175" s="298"/>
      <c r="CI175" s="465">
        <f t="shared" si="392"/>
        <v>244650</v>
      </c>
      <c r="CJ175" s="464">
        <f t="shared" si="473"/>
        <v>410350</v>
      </c>
      <c r="CK175" s="637">
        <f t="shared" si="474"/>
        <v>17622.42885</v>
      </c>
      <c r="CL175" s="637">
        <f t="shared" si="449"/>
        <v>427972.42885000003</v>
      </c>
      <c r="CM175" s="707">
        <f t="shared" si="393"/>
        <v>8542.4288500000257</v>
      </c>
      <c r="CN175" s="298"/>
      <c r="CO175" s="379"/>
      <c r="CP175" s="539"/>
      <c r="CQ175" s="379"/>
      <c r="CR175" s="26"/>
      <c r="CS175" s="519">
        <f t="shared" si="450"/>
        <v>655000</v>
      </c>
      <c r="CT175" s="520">
        <f t="shared" si="372"/>
        <v>259650</v>
      </c>
      <c r="CU175" s="521">
        <f t="shared" si="394"/>
        <v>395350</v>
      </c>
      <c r="CV175" s="523">
        <f t="shared" si="395"/>
        <v>-24080</v>
      </c>
      <c r="CW175" s="26"/>
      <c r="CX175" s="519">
        <f t="shared" si="451"/>
        <v>655000</v>
      </c>
      <c r="CY175" s="520">
        <f t="shared" si="369"/>
        <v>229250</v>
      </c>
      <c r="CZ175" s="521">
        <f t="shared" si="396"/>
        <v>425750</v>
      </c>
      <c r="DA175" s="522">
        <f t="shared" si="397"/>
        <v>6320</v>
      </c>
      <c r="DB175" s="521">
        <f t="shared" si="452"/>
        <v>16500</v>
      </c>
      <c r="DC175" s="521">
        <f t="shared" si="398"/>
        <v>442250</v>
      </c>
      <c r="DD175" s="522">
        <f t="shared" si="475"/>
        <v>22820</v>
      </c>
      <c r="DE175" s="533">
        <f t="shared" si="453"/>
        <v>437.3532652963442</v>
      </c>
      <c r="DF175" s="26"/>
      <c r="DG175" s="379"/>
      <c r="DH175" s="480"/>
      <c r="DI175" s="519">
        <f t="shared" si="454"/>
        <v>655000</v>
      </c>
      <c r="DJ175" s="520">
        <f t="shared" si="370"/>
        <v>270300</v>
      </c>
      <c r="DK175" s="529">
        <f t="shared" si="399"/>
        <v>384700</v>
      </c>
      <c r="DL175" s="743">
        <f t="shared" si="400"/>
        <v>-34730</v>
      </c>
      <c r="DM175" s="744">
        <f t="shared" si="401"/>
        <v>-665.61257246897605</v>
      </c>
      <c r="DN175" s="480"/>
      <c r="DO175" s="379"/>
      <c r="DP175" s="484"/>
      <c r="DQ175" s="519">
        <f t="shared" si="455"/>
        <v>655000</v>
      </c>
      <c r="DR175" s="708">
        <f t="shared" si="402"/>
        <v>267200</v>
      </c>
      <c r="DS175" s="529">
        <f t="shared" si="403"/>
        <v>387800</v>
      </c>
      <c r="DT175" s="743">
        <f t="shared" si="404"/>
        <v>-31630</v>
      </c>
      <c r="DU175" s="744">
        <f t="shared" si="405"/>
        <v>-606.19999041732547</v>
      </c>
      <c r="DV175" s="484"/>
      <c r="DW175" s="379"/>
      <c r="DX175" s="486"/>
      <c r="DY175" s="464">
        <f t="shared" si="476"/>
        <v>655000</v>
      </c>
      <c r="DZ175" s="708">
        <f t="shared" si="406"/>
        <v>234527.5</v>
      </c>
      <c r="EA175" s="529">
        <f t="shared" si="477"/>
        <v>420472.5</v>
      </c>
      <c r="EB175" s="530">
        <f t="shared" si="478"/>
        <v>1042.5</v>
      </c>
      <c r="EC175" s="533">
        <f t="shared" si="479"/>
        <v>39.959752766997269</v>
      </c>
      <c r="ED175" s="464">
        <f t="shared" si="456"/>
        <v>0</v>
      </c>
      <c r="EE175" s="524">
        <f t="shared" si="407"/>
        <v>1042.5</v>
      </c>
      <c r="EF175" s="531">
        <f t="shared" si="480"/>
        <v>39.959752766997269</v>
      </c>
      <c r="EG175" s="531">
        <f t="shared" si="481"/>
        <v>19.979876383498635</v>
      </c>
      <c r="EH175" s="486"/>
      <c r="EI175" s="379"/>
      <c r="EJ175" s="686"/>
      <c r="EK175" s="519">
        <f t="shared" si="457"/>
        <v>655000</v>
      </c>
      <c r="EL175" s="708">
        <f t="shared" si="408"/>
        <v>176050</v>
      </c>
      <c r="EM175" s="529">
        <f t="shared" si="409"/>
        <v>478950</v>
      </c>
      <c r="EN175" s="530">
        <f t="shared" si="410"/>
        <v>59520</v>
      </c>
      <c r="EO175" s="531">
        <f t="shared" si="411"/>
        <v>1140.7215753916919</v>
      </c>
      <c r="EP175" s="641">
        <f t="shared" si="412"/>
        <v>0</v>
      </c>
      <c r="EQ175" s="530">
        <f t="shared" si="413"/>
        <v>59520</v>
      </c>
      <c r="ER175" s="532">
        <f t="shared" si="414"/>
        <v>1140.7215753916919</v>
      </c>
      <c r="ES175" s="686"/>
      <c r="ET175" s="379"/>
      <c r="EU175" s="686"/>
      <c r="EV175" s="519">
        <f t="shared" si="458"/>
        <v>655000</v>
      </c>
      <c r="EW175" s="708">
        <f t="shared" si="415"/>
        <v>235050</v>
      </c>
      <c r="EX175" s="529">
        <f t="shared" si="416"/>
        <v>419950</v>
      </c>
      <c r="EY175" s="530">
        <f t="shared" si="417"/>
        <v>520</v>
      </c>
      <c r="EZ175" s="531">
        <f t="shared" si="418"/>
        <v>9.9659815054381671</v>
      </c>
      <c r="FA175" s="641">
        <f t="shared" si="419"/>
        <v>0</v>
      </c>
      <c r="FB175" s="530">
        <f t="shared" si="420"/>
        <v>520</v>
      </c>
      <c r="FC175" s="532">
        <f t="shared" si="421"/>
        <v>9.9659815054381671</v>
      </c>
      <c r="FD175" s="686"/>
      <c r="FE175" s="379"/>
      <c r="FF175" s="686"/>
      <c r="FG175" s="519">
        <f t="shared" si="459"/>
        <v>655000</v>
      </c>
      <c r="FH175" s="708">
        <f t="shared" si="422"/>
        <v>231750</v>
      </c>
      <c r="FI175" s="529">
        <f t="shared" si="423"/>
        <v>423250</v>
      </c>
      <c r="FJ175" s="530">
        <f t="shared" si="424"/>
        <v>3820</v>
      </c>
      <c r="FK175" s="531">
        <f t="shared" si="425"/>
        <v>73.21163336687269</v>
      </c>
      <c r="FL175" s="641">
        <f t="shared" si="426"/>
        <v>0</v>
      </c>
      <c r="FM175" s="530">
        <f t="shared" si="427"/>
        <v>3820</v>
      </c>
      <c r="FN175" s="532">
        <f t="shared" si="428"/>
        <v>73.21163336687269</v>
      </c>
      <c r="FO175" s="686"/>
      <c r="FP175" s="379"/>
      <c r="FQ175" s="686"/>
      <c r="FR175" s="519">
        <f t="shared" si="460"/>
        <v>655000</v>
      </c>
      <c r="FS175" s="708">
        <f t="shared" si="429"/>
        <v>203250</v>
      </c>
      <c r="FT175" s="529">
        <f t="shared" si="430"/>
        <v>451750</v>
      </c>
      <c r="FU175" s="530">
        <f t="shared" si="431"/>
        <v>32320</v>
      </c>
      <c r="FV175" s="531">
        <f t="shared" si="432"/>
        <v>619.42408126108</v>
      </c>
      <c r="FW175" s="641">
        <f t="shared" si="433"/>
        <v>0</v>
      </c>
      <c r="FX175" s="530">
        <f t="shared" si="434"/>
        <v>32320</v>
      </c>
      <c r="FY175" s="532">
        <f t="shared" si="435"/>
        <v>619.42408126108</v>
      </c>
      <c r="FZ175" s="686"/>
      <c r="GA175" s="379"/>
      <c r="GB175" s="379"/>
      <c r="GC175" s="379"/>
      <c r="GD175" s="379"/>
      <c r="GE175" s="379"/>
      <c r="GF175" s="379"/>
      <c r="GG175" s="379"/>
    </row>
    <row r="176" spans="1:189" s="1" customFormat="1" x14ac:dyDescent="0.25">
      <c r="A176" s="379"/>
      <c r="B176" s="379"/>
      <c r="C176" s="379"/>
      <c r="D176" s="379"/>
      <c r="E176" s="379"/>
      <c r="F176" s="379"/>
      <c r="G176" s="379"/>
      <c r="H176" s="379"/>
      <c r="I176" s="539"/>
      <c r="J176" s="379"/>
      <c r="K176" s="379"/>
      <c r="L176" s="379"/>
      <c r="M176" s="379"/>
      <c r="N176" s="379"/>
      <c r="O176" s="379"/>
      <c r="P176" s="379"/>
      <c r="Q176" s="379"/>
      <c r="R176" s="539"/>
      <c r="S176" s="379"/>
      <c r="T176" s="228"/>
      <c r="U176" s="450">
        <f t="shared" si="461"/>
        <v>660000</v>
      </c>
      <c r="V176" s="712">
        <f t="shared" si="462"/>
        <v>6964.3008932835655</v>
      </c>
      <c r="W176" s="752">
        <f t="shared" si="463"/>
        <v>-24380</v>
      </c>
      <c r="X176" s="697">
        <f t="shared" si="464"/>
        <v>23020</v>
      </c>
      <c r="Y176" s="745">
        <f t="shared" si="465"/>
        <v>-35180</v>
      </c>
      <c r="Z176" s="642">
        <f t="shared" si="466"/>
        <v>-31930</v>
      </c>
      <c r="AA176" s="439">
        <f t="shared" si="467"/>
        <v>1042.5</v>
      </c>
      <c r="AB176" s="713">
        <f t="shared" si="468"/>
        <v>1042.5</v>
      </c>
      <c r="AC176" s="630">
        <f t="shared" si="374"/>
        <v>32620</v>
      </c>
      <c r="AD176" s="459">
        <f t="shared" si="375"/>
        <v>32620</v>
      </c>
      <c r="AE176" s="228"/>
      <c r="AF176" s="379"/>
      <c r="AG176" s="228"/>
      <c r="AH176" s="715">
        <f t="shared" si="376"/>
        <v>1.6484332733581626</v>
      </c>
      <c r="AI176" s="749">
        <f t="shared" si="436"/>
        <v>-5.770687369816323</v>
      </c>
      <c r="AJ176" s="716">
        <f t="shared" si="377"/>
        <v>5.4487786404090137</v>
      </c>
      <c r="AK176" s="746">
        <f t="shared" si="437"/>
        <v>-8.3270213974626017</v>
      </c>
      <c r="AL176" s="643">
        <f t="shared" si="438"/>
        <v>-7.5577542132171933</v>
      </c>
      <c r="AM176" s="457">
        <f t="shared" si="439"/>
        <v>0.24675724294641166</v>
      </c>
      <c r="AN176" s="717">
        <f t="shared" si="378"/>
        <v>0.24675724294641166</v>
      </c>
      <c r="AO176" s="633">
        <f t="shared" si="379"/>
        <v>7.7210755538723728</v>
      </c>
      <c r="AP176" s="634">
        <f t="shared" si="380"/>
        <v>7.7210755538723728</v>
      </c>
      <c r="AQ176" s="228"/>
      <c r="AR176" s="379"/>
      <c r="AS176" s="228"/>
      <c r="AT176" s="450">
        <f t="shared" si="440"/>
        <v>660000</v>
      </c>
      <c r="AU176" s="767">
        <f t="shared" si="381"/>
        <v>133.47325750148178</v>
      </c>
      <c r="AV176" s="750">
        <f t="shared" si="441"/>
        <v>-467.25120981265871</v>
      </c>
      <c r="AW176" s="720">
        <f t="shared" si="442"/>
        <v>441.18633510612813</v>
      </c>
      <c r="AX176" s="747">
        <f t="shared" si="443"/>
        <v>-674.23697954098986</v>
      </c>
      <c r="AY176" s="643">
        <f t="shared" si="444"/>
        <v>-611.94959513200138</v>
      </c>
      <c r="AZ176" s="457">
        <f t="shared" si="445"/>
        <v>19.979876383498635</v>
      </c>
      <c r="BA176" s="717">
        <f t="shared" si="446"/>
        <v>19.979876383498635</v>
      </c>
      <c r="BB176" s="458">
        <f t="shared" si="382"/>
        <v>625.1736859757558</v>
      </c>
      <c r="BC176" s="459">
        <f t="shared" si="382"/>
        <v>625.1736859757558</v>
      </c>
      <c r="BD176" s="228"/>
      <c r="BE176" s="379"/>
      <c r="BF176" s="539"/>
      <c r="BG176" s="379"/>
      <c r="BH176" s="379"/>
      <c r="BI176" s="460"/>
      <c r="BJ176" s="464">
        <f t="shared" si="469"/>
        <v>660000</v>
      </c>
      <c r="BK176" s="465">
        <f t="shared" si="383"/>
        <v>237520</v>
      </c>
      <c r="BL176" s="637">
        <f t="shared" si="384"/>
        <v>422480</v>
      </c>
      <c r="BM176" s="219"/>
      <c r="BN176" s="219"/>
      <c r="BO176" s="464">
        <f t="shared" si="447"/>
        <v>660000</v>
      </c>
      <c r="BP176" s="465">
        <f t="shared" si="385"/>
        <v>272700</v>
      </c>
      <c r="BQ176" s="637">
        <f t="shared" si="448"/>
        <v>387300</v>
      </c>
      <c r="BR176" s="707">
        <f t="shared" si="386"/>
        <v>-35180</v>
      </c>
      <c r="BS176" s="298"/>
      <c r="BT176" s="379"/>
      <c r="BU176" s="298"/>
      <c r="BV176" s="464">
        <f t="shared" si="470"/>
        <v>660000</v>
      </c>
      <c r="BW176" s="464">
        <f t="shared" si="471"/>
        <v>17622.42885</v>
      </c>
      <c r="BX176" s="637">
        <f t="shared" si="387"/>
        <v>440102.42885000003</v>
      </c>
      <c r="BY176" s="707">
        <f t="shared" si="388"/>
        <v>17622.428850000026</v>
      </c>
      <c r="BZ176" s="298"/>
      <c r="CA176" s="379"/>
      <c r="CB176" s="219"/>
      <c r="CC176" s="464">
        <f t="shared" si="373"/>
        <v>26302.132611940302</v>
      </c>
      <c r="CD176" s="464">
        <f t="shared" si="389"/>
        <v>686302.13261194027</v>
      </c>
      <c r="CE176" s="465">
        <f t="shared" si="390"/>
        <v>256857.8317186567</v>
      </c>
      <c r="CF176" s="637">
        <f t="shared" si="472"/>
        <v>429444.30089328357</v>
      </c>
      <c r="CG176" s="707">
        <f t="shared" si="391"/>
        <v>6964.3008932835655</v>
      </c>
      <c r="CH176" s="298"/>
      <c r="CI176" s="465">
        <f t="shared" si="392"/>
        <v>246600</v>
      </c>
      <c r="CJ176" s="464">
        <f t="shared" si="473"/>
        <v>413400</v>
      </c>
      <c r="CK176" s="637">
        <f t="shared" si="474"/>
        <v>17622.42885</v>
      </c>
      <c r="CL176" s="637">
        <f t="shared" si="449"/>
        <v>431022.42885000003</v>
      </c>
      <c r="CM176" s="707">
        <f t="shared" si="393"/>
        <v>8542.4288500000257</v>
      </c>
      <c r="CN176" s="298"/>
      <c r="CO176" s="379"/>
      <c r="CP176" s="539"/>
      <c r="CQ176" s="379"/>
      <c r="CR176" s="26"/>
      <c r="CS176" s="519">
        <f t="shared" si="450"/>
        <v>660000</v>
      </c>
      <c r="CT176" s="520">
        <f t="shared" si="372"/>
        <v>261900</v>
      </c>
      <c r="CU176" s="521">
        <f t="shared" si="394"/>
        <v>398100</v>
      </c>
      <c r="CV176" s="523">
        <f t="shared" si="395"/>
        <v>-24380</v>
      </c>
      <c r="CW176" s="26"/>
      <c r="CX176" s="519">
        <f t="shared" si="451"/>
        <v>660000</v>
      </c>
      <c r="CY176" s="520">
        <f t="shared" si="369"/>
        <v>231000</v>
      </c>
      <c r="CZ176" s="521">
        <f t="shared" si="396"/>
        <v>429000</v>
      </c>
      <c r="DA176" s="522">
        <f t="shared" si="397"/>
        <v>6520</v>
      </c>
      <c r="DB176" s="521">
        <f t="shared" si="452"/>
        <v>16500</v>
      </c>
      <c r="DC176" s="521">
        <f t="shared" si="398"/>
        <v>445500</v>
      </c>
      <c r="DD176" s="522">
        <f t="shared" si="475"/>
        <v>23020</v>
      </c>
      <c r="DE176" s="533">
        <f t="shared" si="453"/>
        <v>441.18633510612813</v>
      </c>
      <c r="DF176" s="26"/>
      <c r="DG176" s="379"/>
      <c r="DH176" s="480"/>
      <c r="DI176" s="519">
        <f t="shared" si="454"/>
        <v>660000</v>
      </c>
      <c r="DJ176" s="520">
        <f t="shared" si="370"/>
        <v>272700</v>
      </c>
      <c r="DK176" s="529">
        <f t="shared" si="399"/>
        <v>387300</v>
      </c>
      <c r="DL176" s="743">
        <f t="shared" si="400"/>
        <v>-35180</v>
      </c>
      <c r="DM176" s="744">
        <f t="shared" si="401"/>
        <v>-674.23697954098986</v>
      </c>
      <c r="DN176" s="480"/>
      <c r="DO176" s="379"/>
      <c r="DP176" s="484"/>
      <c r="DQ176" s="519">
        <f t="shared" si="455"/>
        <v>660000</v>
      </c>
      <c r="DR176" s="708">
        <f t="shared" si="402"/>
        <v>269450</v>
      </c>
      <c r="DS176" s="529">
        <f t="shared" si="403"/>
        <v>390550</v>
      </c>
      <c r="DT176" s="743">
        <f t="shared" si="404"/>
        <v>-31930</v>
      </c>
      <c r="DU176" s="744">
        <f t="shared" si="405"/>
        <v>-611.94959513200138</v>
      </c>
      <c r="DV176" s="484"/>
      <c r="DW176" s="379"/>
      <c r="DX176" s="486"/>
      <c r="DY176" s="464">
        <f t="shared" si="476"/>
        <v>660000</v>
      </c>
      <c r="DZ176" s="708">
        <f t="shared" si="406"/>
        <v>236477.5</v>
      </c>
      <c r="EA176" s="529">
        <f t="shared" si="477"/>
        <v>423522.5</v>
      </c>
      <c r="EB176" s="530">
        <f t="shared" si="478"/>
        <v>1042.5</v>
      </c>
      <c r="EC176" s="533">
        <f t="shared" si="479"/>
        <v>39.959752766997269</v>
      </c>
      <c r="ED176" s="464">
        <f t="shared" si="456"/>
        <v>0</v>
      </c>
      <c r="EE176" s="524">
        <f t="shared" si="407"/>
        <v>1042.5</v>
      </c>
      <c r="EF176" s="531">
        <f t="shared" si="480"/>
        <v>39.959752766997269</v>
      </c>
      <c r="EG176" s="531">
        <f t="shared" si="481"/>
        <v>19.979876383498635</v>
      </c>
      <c r="EH176" s="486"/>
      <c r="EI176" s="379"/>
      <c r="EJ176" s="686"/>
      <c r="EK176" s="519">
        <f t="shared" si="457"/>
        <v>660000</v>
      </c>
      <c r="EL176" s="708">
        <f t="shared" si="408"/>
        <v>177450</v>
      </c>
      <c r="EM176" s="529">
        <f t="shared" si="409"/>
        <v>482550</v>
      </c>
      <c r="EN176" s="530">
        <f t="shared" si="410"/>
        <v>60070</v>
      </c>
      <c r="EO176" s="531">
        <f t="shared" si="411"/>
        <v>1151.2625173685976</v>
      </c>
      <c r="EP176" s="641">
        <f t="shared" si="412"/>
        <v>0</v>
      </c>
      <c r="EQ176" s="530">
        <f t="shared" si="413"/>
        <v>60070</v>
      </c>
      <c r="ER176" s="532">
        <f t="shared" si="414"/>
        <v>1151.2625173685976</v>
      </c>
      <c r="ES176" s="686"/>
      <c r="ET176" s="379"/>
      <c r="EU176" s="686"/>
      <c r="EV176" s="519">
        <f t="shared" si="458"/>
        <v>660000</v>
      </c>
      <c r="EW176" s="708">
        <f t="shared" si="415"/>
        <v>237000</v>
      </c>
      <c r="EX176" s="529">
        <f t="shared" si="416"/>
        <v>423000</v>
      </c>
      <c r="EY176" s="530">
        <f t="shared" si="417"/>
        <v>520</v>
      </c>
      <c r="EZ176" s="531">
        <f t="shared" si="418"/>
        <v>9.9659815054381671</v>
      </c>
      <c r="FA176" s="641">
        <f t="shared" si="419"/>
        <v>0</v>
      </c>
      <c r="FB176" s="530">
        <f t="shared" si="420"/>
        <v>520</v>
      </c>
      <c r="FC176" s="532">
        <f t="shared" si="421"/>
        <v>9.9659815054381671</v>
      </c>
      <c r="FD176" s="686"/>
      <c r="FE176" s="379"/>
      <c r="FF176" s="686"/>
      <c r="FG176" s="519">
        <f t="shared" si="459"/>
        <v>660000</v>
      </c>
      <c r="FH176" s="708">
        <f t="shared" si="422"/>
        <v>233700</v>
      </c>
      <c r="FI176" s="529">
        <f t="shared" si="423"/>
        <v>426300</v>
      </c>
      <c r="FJ176" s="530">
        <f t="shared" si="424"/>
        <v>3820</v>
      </c>
      <c r="FK176" s="531">
        <f t="shared" si="425"/>
        <v>73.21163336687269</v>
      </c>
      <c r="FL176" s="641">
        <f t="shared" si="426"/>
        <v>0</v>
      </c>
      <c r="FM176" s="530">
        <f t="shared" si="427"/>
        <v>3820</v>
      </c>
      <c r="FN176" s="532">
        <f t="shared" si="428"/>
        <v>73.21163336687269</v>
      </c>
      <c r="FO176" s="686"/>
      <c r="FP176" s="379"/>
      <c r="FQ176" s="686"/>
      <c r="FR176" s="519">
        <f t="shared" si="460"/>
        <v>660000</v>
      </c>
      <c r="FS176" s="708">
        <f t="shared" si="429"/>
        <v>204900</v>
      </c>
      <c r="FT176" s="529">
        <f t="shared" si="430"/>
        <v>455100</v>
      </c>
      <c r="FU176" s="530">
        <f t="shared" si="431"/>
        <v>32620</v>
      </c>
      <c r="FV176" s="531">
        <f t="shared" si="432"/>
        <v>625.1736859757558</v>
      </c>
      <c r="FW176" s="641">
        <f t="shared" si="433"/>
        <v>0</v>
      </c>
      <c r="FX176" s="530">
        <f t="shared" si="434"/>
        <v>32620</v>
      </c>
      <c r="FY176" s="532">
        <f t="shared" si="435"/>
        <v>625.1736859757558</v>
      </c>
      <c r="FZ176" s="686"/>
      <c r="GA176" s="379"/>
      <c r="GB176" s="379"/>
      <c r="GC176" s="379"/>
      <c r="GD176" s="379"/>
      <c r="GE176" s="379"/>
      <c r="GF176" s="379"/>
      <c r="GG176" s="379"/>
    </row>
    <row r="177" spans="1:189" s="1" customFormat="1" x14ac:dyDescent="0.25">
      <c r="A177" s="379"/>
      <c r="B177" s="379"/>
      <c r="C177" s="379"/>
      <c r="D177" s="379"/>
      <c r="E177" s="379"/>
      <c r="F177" s="379"/>
      <c r="G177" s="379"/>
      <c r="H177" s="379"/>
      <c r="I177" s="539"/>
      <c r="J177" s="379"/>
      <c r="K177" s="379"/>
      <c r="L177" s="379"/>
      <c r="M177" s="379"/>
      <c r="N177" s="379"/>
      <c r="O177" s="379"/>
      <c r="P177" s="379"/>
      <c r="Q177" s="379"/>
      <c r="R177" s="539"/>
      <c r="S177" s="379"/>
      <c r="T177" s="228"/>
      <c r="U177" s="450">
        <f t="shared" si="461"/>
        <v>665000</v>
      </c>
      <c r="V177" s="712">
        <f t="shared" si="462"/>
        <v>6964.3008932835655</v>
      </c>
      <c r="W177" s="752">
        <f t="shared" si="463"/>
        <v>-24680</v>
      </c>
      <c r="X177" s="697">
        <f t="shared" si="464"/>
        <v>23220</v>
      </c>
      <c r="Y177" s="745">
        <f t="shared" si="465"/>
        <v>-35630</v>
      </c>
      <c r="Z177" s="642">
        <f t="shared" si="466"/>
        <v>-32230</v>
      </c>
      <c r="AA177" s="439">
        <f t="shared" si="467"/>
        <v>1042.5</v>
      </c>
      <c r="AB177" s="713">
        <f t="shared" si="468"/>
        <v>1042.5</v>
      </c>
      <c r="AC177" s="630">
        <f t="shared" si="374"/>
        <v>32920</v>
      </c>
      <c r="AD177" s="459">
        <f t="shared" si="375"/>
        <v>32920</v>
      </c>
      <c r="AE177" s="228"/>
      <c r="AF177" s="379"/>
      <c r="AG177" s="228"/>
      <c r="AH177" s="715">
        <f t="shared" si="376"/>
        <v>1.6366180747029742</v>
      </c>
      <c r="AI177" s="749">
        <f t="shared" si="436"/>
        <v>-5.7998260992174462</v>
      </c>
      <c r="AJ177" s="716">
        <f t="shared" si="377"/>
        <v>5.4567245552604984</v>
      </c>
      <c r="AK177" s="746">
        <f t="shared" si="437"/>
        <v>-8.3730876788945547</v>
      </c>
      <c r="AL177" s="643">
        <f t="shared" si="438"/>
        <v>-7.5740840833783754</v>
      </c>
      <c r="AM177" s="457">
        <f t="shared" si="439"/>
        <v>0.24498860244871101</v>
      </c>
      <c r="AN177" s="717">
        <f t="shared" si="378"/>
        <v>0.24498860244871101</v>
      </c>
      <c r="AO177" s="633">
        <f t="shared" si="379"/>
        <v>7.7362348130566589</v>
      </c>
      <c r="AP177" s="634">
        <f t="shared" si="380"/>
        <v>7.7362348130566589</v>
      </c>
      <c r="AQ177" s="228"/>
      <c r="AR177" s="379"/>
      <c r="AS177" s="228"/>
      <c r="AT177" s="450">
        <f t="shared" si="440"/>
        <v>665000</v>
      </c>
      <c r="AU177" s="767">
        <f t="shared" si="381"/>
        <v>133.47325750148178</v>
      </c>
      <c r="AV177" s="750">
        <f t="shared" si="441"/>
        <v>-473.00081452733457</v>
      </c>
      <c r="AW177" s="720">
        <f t="shared" si="442"/>
        <v>445.01940491591205</v>
      </c>
      <c r="AX177" s="747">
        <f t="shared" si="443"/>
        <v>-682.86138661300367</v>
      </c>
      <c r="AY177" s="643">
        <f t="shared" si="444"/>
        <v>-617.69919984667717</v>
      </c>
      <c r="AZ177" s="457">
        <f t="shared" si="445"/>
        <v>19.979876383498635</v>
      </c>
      <c r="BA177" s="717">
        <f t="shared" si="446"/>
        <v>19.979876383498635</v>
      </c>
      <c r="BB177" s="458">
        <f t="shared" si="382"/>
        <v>630.92329069043171</v>
      </c>
      <c r="BC177" s="459">
        <f t="shared" si="382"/>
        <v>630.92329069043171</v>
      </c>
      <c r="BD177" s="228"/>
      <c r="BE177" s="379"/>
      <c r="BF177" s="539"/>
      <c r="BG177" s="379"/>
      <c r="BH177" s="379"/>
      <c r="BI177" s="460"/>
      <c r="BJ177" s="464">
        <f t="shared" si="469"/>
        <v>665000</v>
      </c>
      <c r="BK177" s="465">
        <f t="shared" si="383"/>
        <v>239470</v>
      </c>
      <c r="BL177" s="637">
        <f t="shared" si="384"/>
        <v>425530</v>
      </c>
      <c r="BM177" s="219"/>
      <c r="BN177" s="219"/>
      <c r="BO177" s="464">
        <f t="shared" si="447"/>
        <v>665000</v>
      </c>
      <c r="BP177" s="465">
        <f t="shared" si="385"/>
        <v>275100</v>
      </c>
      <c r="BQ177" s="637">
        <f t="shared" si="448"/>
        <v>389900</v>
      </c>
      <c r="BR177" s="707">
        <f t="shared" si="386"/>
        <v>-35630</v>
      </c>
      <c r="BS177" s="298"/>
      <c r="BT177" s="379"/>
      <c r="BU177" s="298"/>
      <c r="BV177" s="464">
        <f t="shared" si="470"/>
        <v>665000</v>
      </c>
      <c r="BW177" s="464">
        <f t="shared" si="471"/>
        <v>17622.42885</v>
      </c>
      <c r="BX177" s="637">
        <f t="shared" si="387"/>
        <v>443152.42885000003</v>
      </c>
      <c r="BY177" s="707">
        <f t="shared" si="388"/>
        <v>17622.428850000026</v>
      </c>
      <c r="BZ177" s="298"/>
      <c r="CA177" s="379"/>
      <c r="CB177" s="219"/>
      <c r="CC177" s="464">
        <f t="shared" si="373"/>
        <v>26302.132611940302</v>
      </c>
      <c r="CD177" s="464">
        <f t="shared" si="389"/>
        <v>691302.13261194027</v>
      </c>
      <c r="CE177" s="465">
        <f t="shared" si="390"/>
        <v>258807.8317186567</v>
      </c>
      <c r="CF177" s="637">
        <f t="shared" si="472"/>
        <v>432494.30089328357</v>
      </c>
      <c r="CG177" s="707">
        <f t="shared" si="391"/>
        <v>6964.3008932835655</v>
      </c>
      <c r="CH177" s="298"/>
      <c r="CI177" s="465">
        <f t="shared" si="392"/>
        <v>248550</v>
      </c>
      <c r="CJ177" s="464">
        <f t="shared" si="473"/>
        <v>416450</v>
      </c>
      <c r="CK177" s="637">
        <f t="shared" si="474"/>
        <v>17622.42885</v>
      </c>
      <c r="CL177" s="637">
        <f t="shared" si="449"/>
        <v>434072.42885000003</v>
      </c>
      <c r="CM177" s="707">
        <f t="shared" si="393"/>
        <v>8542.4288500000257</v>
      </c>
      <c r="CN177" s="298"/>
      <c r="CO177" s="379"/>
      <c r="CP177" s="539"/>
      <c r="CQ177" s="379"/>
      <c r="CR177" s="26"/>
      <c r="CS177" s="519">
        <f t="shared" si="450"/>
        <v>665000</v>
      </c>
      <c r="CT177" s="520">
        <f t="shared" ref="CT177:CT208" si="482">IF($BJ177&lt;=CU$6,SUM($BJ177*CT$6),IF($BJ177&lt;=CU$7,SUM($BJ177-CU$6)*CT$7+CV$6,IF($BJ177&lt;=CU$8,SUM($BJ177-CU$7)*CT$8+CV$7,IF($BJ177&lt;=CU$9,SUM($BJ177-CU$8)*CT$9+CV$8,IF($BJ177&lt;=CU$10,SUM($BJ177-CU$9)*CT$10+CV$9,IF($BJ177&gt;=CU170+1,SUM($BJ177-CU$10)*CT$11+CV$10))))))</f>
        <v>264150</v>
      </c>
      <c r="CU177" s="521">
        <f t="shared" si="394"/>
        <v>400850</v>
      </c>
      <c r="CV177" s="523">
        <f t="shared" si="395"/>
        <v>-24680</v>
      </c>
      <c r="CW177" s="26"/>
      <c r="CX177" s="519">
        <f t="shared" si="451"/>
        <v>665000</v>
      </c>
      <c r="CY177" s="520">
        <f t="shared" si="369"/>
        <v>232750</v>
      </c>
      <c r="CZ177" s="521">
        <f t="shared" si="396"/>
        <v>432250</v>
      </c>
      <c r="DA177" s="522">
        <f t="shared" si="397"/>
        <v>6720</v>
      </c>
      <c r="DB177" s="521">
        <f t="shared" si="452"/>
        <v>16500</v>
      </c>
      <c r="DC177" s="521">
        <f t="shared" si="398"/>
        <v>448750</v>
      </c>
      <c r="DD177" s="522">
        <f t="shared" si="475"/>
        <v>23220</v>
      </c>
      <c r="DE177" s="533">
        <f t="shared" si="453"/>
        <v>445.01940491591205</v>
      </c>
      <c r="DF177" s="26"/>
      <c r="DG177" s="379"/>
      <c r="DH177" s="480"/>
      <c r="DI177" s="519">
        <f t="shared" si="454"/>
        <v>665000</v>
      </c>
      <c r="DJ177" s="520">
        <f t="shared" si="370"/>
        <v>275100</v>
      </c>
      <c r="DK177" s="529">
        <f t="shared" si="399"/>
        <v>389900</v>
      </c>
      <c r="DL177" s="743">
        <f t="shared" si="400"/>
        <v>-35630</v>
      </c>
      <c r="DM177" s="744">
        <f t="shared" si="401"/>
        <v>-682.86138661300367</v>
      </c>
      <c r="DN177" s="480"/>
      <c r="DO177" s="379"/>
      <c r="DP177" s="484"/>
      <c r="DQ177" s="519">
        <f t="shared" si="455"/>
        <v>665000</v>
      </c>
      <c r="DR177" s="708">
        <f t="shared" si="402"/>
        <v>271700</v>
      </c>
      <c r="DS177" s="529">
        <f t="shared" si="403"/>
        <v>393300</v>
      </c>
      <c r="DT177" s="743">
        <f t="shared" si="404"/>
        <v>-32230</v>
      </c>
      <c r="DU177" s="744">
        <f t="shared" si="405"/>
        <v>-617.69919984667717</v>
      </c>
      <c r="DV177" s="484"/>
      <c r="DW177" s="379"/>
      <c r="DX177" s="486"/>
      <c r="DY177" s="464">
        <f t="shared" si="476"/>
        <v>665000</v>
      </c>
      <c r="DZ177" s="708">
        <f t="shared" si="406"/>
        <v>238427.5</v>
      </c>
      <c r="EA177" s="529">
        <f t="shared" si="477"/>
        <v>426572.5</v>
      </c>
      <c r="EB177" s="530">
        <f t="shared" si="478"/>
        <v>1042.5</v>
      </c>
      <c r="EC177" s="533">
        <f t="shared" si="479"/>
        <v>39.959752766997269</v>
      </c>
      <c r="ED177" s="464">
        <f t="shared" si="456"/>
        <v>0</v>
      </c>
      <c r="EE177" s="524">
        <f t="shared" si="407"/>
        <v>1042.5</v>
      </c>
      <c r="EF177" s="531">
        <f t="shared" si="480"/>
        <v>39.959752766997269</v>
      </c>
      <c r="EG177" s="531">
        <f t="shared" si="481"/>
        <v>19.979876383498635</v>
      </c>
      <c r="EH177" s="486"/>
      <c r="EI177" s="379"/>
      <c r="EJ177" s="686"/>
      <c r="EK177" s="519">
        <f t="shared" si="457"/>
        <v>665000</v>
      </c>
      <c r="EL177" s="708">
        <f t="shared" si="408"/>
        <v>178850</v>
      </c>
      <c r="EM177" s="529">
        <f t="shared" si="409"/>
        <v>486150</v>
      </c>
      <c r="EN177" s="530">
        <f t="shared" si="410"/>
        <v>60620</v>
      </c>
      <c r="EO177" s="531">
        <f t="shared" si="411"/>
        <v>1161.8034593455034</v>
      </c>
      <c r="EP177" s="641">
        <f t="shared" si="412"/>
        <v>0</v>
      </c>
      <c r="EQ177" s="530">
        <f t="shared" si="413"/>
        <v>60620</v>
      </c>
      <c r="ER177" s="532">
        <f t="shared" si="414"/>
        <v>1161.8034593455034</v>
      </c>
      <c r="ES177" s="686"/>
      <c r="ET177" s="379"/>
      <c r="EU177" s="686"/>
      <c r="EV177" s="519">
        <f t="shared" si="458"/>
        <v>665000</v>
      </c>
      <c r="EW177" s="708">
        <f t="shared" si="415"/>
        <v>238950</v>
      </c>
      <c r="EX177" s="529">
        <f t="shared" si="416"/>
        <v>426050</v>
      </c>
      <c r="EY177" s="530">
        <f t="shared" si="417"/>
        <v>520</v>
      </c>
      <c r="EZ177" s="531">
        <f t="shared" si="418"/>
        <v>9.9659815054381671</v>
      </c>
      <c r="FA177" s="641">
        <f t="shared" si="419"/>
        <v>0</v>
      </c>
      <c r="FB177" s="530">
        <f t="shared" si="420"/>
        <v>520</v>
      </c>
      <c r="FC177" s="532">
        <f t="shared" si="421"/>
        <v>9.9659815054381671</v>
      </c>
      <c r="FD177" s="686"/>
      <c r="FE177" s="379"/>
      <c r="FF177" s="686"/>
      <c r="FG177" s="519">
        <f t="shared" si="459"/>
        <v>665000</v>
      </c>
      <c r="FH177" s="708">
        <f t="shared" si="422"/>
        <v>235650</v>
      </c>
      <c r="FI177" s="529">
        <f t="shared" si="423"/>
        <v>429350</v>
      </c>
      <c r="FJ177" s="530">
        <f t="shared" si="424"/>
        <v>3820</v>
      </c>
      <c r="FK177" s="531">
        <f t="shared" si="425"/>
        <v>73.21163336687269</v>
      </c>
      <c r="FL177" s="641">
        <f t="shared" si="426"/>
        <v>0</v>
      </c>
      <c r="FM177" s="530">
        <f t="shared" si="427"/>
        <v>3820</v>
      </c>
      <c r="FN177" s="532">
        <f t="shared" si="428"/>
        <v>73.21163336687269</v>
      </c>
      <c r="FO177" s="686"/>
      <c r="FP177" s="379"/>
      <c r="FQ177" s="686"/>
      <c r="FR177" s="519">
        <f t="shared" si="460"/>
        <v>665000</v>
      </c>
      <c r="FS177" s="708">
        <f t="shared" si="429"/>
        <v>206550</v>
      </c>
      <c r="FT177" s="529">
        <f t="shared" si="430"/>
        <v>458450</v>
      </c>
      <c r="FU177" s="530">
        <f t="shared" si="431"/>
        <v>32920</v>
      </c>
      <c r="FV177" s="531">
        <f t="shared" si="432"/>
        <v>630.92329069043171</v>
      </c>
      <c r="FW177" s="641">
        <f t="shared" si="433"/>
        <v>0</v>
      </c>
      <c r="FX177" s="530">
        <f t="shared" si="434"/>
        <v>32920</v>
      </c>
      <c r="FY177" s="532">
        <f t="shared" si="435"/>
        <v>630.92329069043171</v>
      </c>
      <c r="FZ177" s="686"/>
      <c r="GA177" s="379"/>
      <c r="GB177" s="379"/>
      <c r="GC177" s="379"/>
      <c r="GD177" s="379"/>
      <c r="GE177" s="379"/>
      <c r="GF177" s="379"/>
      <c r="GG177" s="379"/>
    </row>
    <row r="178" spans="1:189" s="1" customFormat="1" x14ac:dyDescent="0.25">
      <c r="A178" s="379"/>
      <c r="B178" s="379"/>
      <c r="C178" s="379"/>
      <c r="D178" s="379"/>
      <c r="E178" s="379"/>
      <c r="F178" s="379"/>
      <c r="G178" s="379"/>
      <c r="H178" s="379"/>
      <c r="I178" s="539"/>
      <c r="J178" s="379"/>
      <c r="K178" s="379"/>
      <c r="L178" s="379"/>
      <c r="M178" s="379"/>
      <c r="N178" s="379"/>
      <c r="O178" s="379"/>
      <c r="P178" s="379"/>
      <c r="Q178" s="379"/>
      <c r="R178" s="539"/>
      <c r="S178" s="379"/>
      <c r="T178" s="228"/>
      <c r="U178" s="450">
        <f t="shared" si="461"/>
        <v>670000</v>
      </c>
      <c r="V178" s="712">
        <f t="shared" si="462"/>
        <v>6964.3008932835655</v>
      </c>
      <c r="W178" s="752">
        <f t="shared" si="463"/>
        <v>-24980</v>
      </c>
      <c r="X178" s="697">
        <f t="shared" si="464"/>
        <v>23420</v>
      </c>
      <c r="Y178" s="745">
        <f t="shared" si="465"/>
        <v>-36080</v>
      </c>
      <c r="Z178" s="642">
        <f t="shared" si="466"/>
        <v>-32530</v>
      </c>
      <c r="AA178" s="439">
        <f t="shared" si="467"/>
        <v>1042.5</v>
      </c>
      <c r="AB178" s="713">
        <f t="shared" si="468"/>
        <v>1042.5</v>
      </c>
      <c r="AC178" s="630">
        <f t="shared" si="374"/>
        <v>33220</v>
      </c>
      <c r="AD178" s="459">
        <f t="shared" si="375"/>
        <v>33220</v>
      </c>
      <c r="AE178" s="228"/>
      <c r="AF178" s="379"/>
      <c r="AG178" s="228"/>
      <c r="AH178" s="715">
        <f t="shared" si="376"/>
        <v>1.6249710423453183</v>
      </c>
      <c r="AI178" s="749">
        <f t="shared" si="436"/>
        <v>-5.8285500956647533</v>
      </c>
      <c r="AJ178" s="716">
        <f t="shared" si="377"/>
        <v>5.4645573755191563</v>
      </c>
      <c r="AK178" s="746">
        <f t="shared" si="437"/>
        <v>-8.4184982967007329</v>
      </c>
      <c r="AL178" s="643">
        <f t="shared" si="438"/>
        <v>-7.5901815297027388</v>
      </c>
      <c r="AM178" s="457">
        <f t="shared" si="439"/>
        <v>0.24324513509729806</v>
      </c>
      <c r="AN178" s="717">
        <f t="shared" si="378"/>
        <v>0.24324513509729806</v>
      </c>
      <c r="AO178" s="633">
        <f t="shared" si="379"/>
        <v>7.7511783097671376</v>
      </c>
      <c r="AP178" s="634">
        <f t="shared" si="380"/>
        <v>7.7511783097671376</v>
      </c>
      <c r="AQ178" s="228"/>
      <c r="AR178" s="379"/>
      <c r="AS178" s="228"/>
      <c r="AT178" s="450">
        <f t="shared" si="440"/>
        <v>670000</v>
      </c>
      <c r="AU178" s="767">
        <f t="shared" si="381"/>
        <v>133.47325750148178</v>
      </c>
      <c r="AV178" s="750">
        <f t="shared" si="441"/>
        <v>-478.75041924201042</v>
      </c>
      <c r="AW178" s="720">
        <f t="shared" si="442"/>
        <v>448.85247472569591</v>
      </c>
      <c r="AX178" s="747">
        <f t="shared" si="443"/>
        <v>-691.48579368501748</v>
      </c>
      <c r="AY178" s="643">
        <f t="shared" si="444"/>
        <v>-623.44880456135309</v>
      </c>
      <c r="AZ178" s="457">
        <f t="shared" si="445"/>
        <v>19.979876383498635</v>
      </c>
      <c r="BA178" s="717">
        <f t="shared" si="446"/>
        <v>19.979876383498635</v>
      </c>
      <c r="BB178" s="458">
        <f t="shared" si="382"/>
        <v>636.67289540510751</v>
      </c>
      <c r="BC178" s="459">
        <f t="shared" si="382"/>
        <v>636.67289540510751</v>
      </c>
      <c r="BD178" s="228"/>
      <c r="BE178" s="379"/>
      <c r="BF178" s="539"/>
      <c r="BG178" s="379"/>
      <c r="BH178" s="379"/>
      <c r="BI178" s="460"/>
      <c r="BJ178" s="464">
        <f t="shared" si="469"/>
        <v>670000</v>
      </c>
      <c r="BK178" s="465">
        <f t="shared" si="383"/>
        <v>241420</v>
      </c>
      <c r="BL178" s="637">
        <f t="shared" si="384"/>
        <v>428580</v>
      </c>
      <c r="BM178" s="219"/>
      <c r="BN178" s="219"/>
      <c r="BO178" s="464">
        <f t="shared" si="447"/>
        <v>670000</v>
      </c>
      <c r="BP178" s="465">
        <f t="shared" si="385"/>
        <v>277500</v>
      </c>
      <c r="BQ178" s="637">
        <f t="shared" si="448"/>
        <v>392500</v>
      </c>
      <c r="BR178" s="707">
        <f t="shared" si="386"/>
        <v>-36080</v>
      </c>
      <c r="BS178" s="298"/>
      <c r="BT178" s="379"/>
      <c r="BU178" s="298"/>
      <c r="BV178" s="464">
        <f t="shared" si="470"/>
        <v>670000</v>
      </c>
      <c r="BW178" s="464">
        <f t="shared" si="471"/>
        <v>17622.42885</v>
      </c>
      <c r="BX178" s="637">
        <f t="shared" si="387"/>
        <v>446202.42885000003</v>
      </c>
      <c r="BY178" s="707">
        <f t="shared" si="388"/>
        <v>17622.428850000026</v>
      </c>
      <c r="BZ178" s="298"/>
      <c r="CA178" s="379"/>
      <c r="CB178" s="219"/>
      <c r="CC178" s="464">
        <f t="shared" si="373"/>
        <v>26302.132611940302</v>
      </c>
      <c r="CD178" s="464">
        <f t="shared" si="389"/>
        <v>696302.13261194027</v>
      </c>
      <c r="CE178" s="465">
        <f t="shared" si="390"/>
        <v>260757.8317186567</v>
      </c>
      <c r="CF178" s="637">
        <f t="shared" si="472"/>
        <v>435544.30089328357</v>
      </c>
      <c r="CG178" s="707">
        <f t="shared" si="391"/>
        <v>6964.3008932835655</v>
      </c>
      <c r="CH178" s="298"/>
      <c r="CI178" s="465">
        <f t="shared" si="392"/>
        <v>250500</v>
      </c>
      <c r="CJ178" s="464">
        <f t="shared" si="473"/>
        <v>419500</v>
      </c>
      <c r="CK178" s="637">
        <f t="shared" si="474"/>
        <v>17622.42885</v>
      </c>
      <c r="CL178" s="637">
        <f t="shared" si="449"/>
        <v>437122.42885000003</v>
      </c>
      <c r="CM178" s="707">
        <f t="shared" si="393"/>
        <v>8542.4288500000257</v>
      </c>
      <c r="CN178" s="298"/>
      <c r="CO178" s="379"/>
      <c r="CP178" s="539"/>
      <c r="CQ178" s="379"/>
      <c r="CR178" s="26"/>
      <c r="CS178" s="519">
        <f t="shared" si="450"/>
        <v>670000</v>
      </c>
      <c r="CT178" s="520">
        <f t="shared" si="482"/>
        <v>266400</v>
      </c>
      <c r="CU178" s="521">
        <f t="shared" si="394"/>
        <v>403600</v>
      </c>
      <c r="CV178" s="523">
        <f t="shared" si="395"/>
        <v>-24980</v>
      </c>
      <c r="CW178" s="26"/>
      <c r="CX178" s="519">
        <f t="shared" si="451"/>
        <v>670000</v>
      </c>
      <c r="CY178" s="520">
        <f t="shared" ref="CY178:CY241" si="483">IF($BJ178&lt;=CZ$6,SUM($BJ178*CY$6),IF($BJ178&lt;=CZ$7,SUM($BJ178-CZ$6)*CY$7+DA$6,IF($BJ178&lt;=CZ$8,SUM($BJ178-CZ$7)*CY$8+DA$7,IF($BJ178&lt;=CZ$9,SUM($BJ178-CZ$8)*CY$9+DA$8,IF($BJ178&lt;=CZ$10,SUM($BJ178-CZ$9)*CY$10+DA$9,IF($BJ178&gt;=CZ171+1,SUM($BJ178-CZ$10)*CY$11+DA$10))))))</f>
        <v>234500</v>
      </c>
      <c r="CZ178" s="521">
        <f t="shared" si="396"/>
        <v>435500</v>
      </c>
      <c r="DA178" s="522">
        <f t="shared" si="397"/>
        <v>6920</v>
      </c>
      <c r="DB178" s="521">
        <f t="shared" si="452"/>
        <v>16500</v>
      </c>
      <c r="DC178" s="521">
        <f t="shared" si="398"/>
        <v>452000</v>
      </c>
      <c r="DD178" s="522">
        <f t="shared" si="475"/>
        <v>23420</v>
      </c>
      <c r="DE178" s="533">
        <f t="shared" si="453"/>
        <v>448.85247472569591</v>
      </c>
      <c r="DF178" s="26"/>
      <c r="DG178" s="379"/>
      <c r="DH178" s="480"/>
      <c r="DI178" s="519">
        <f t="shared" si="454"/>
        <v>670000</v>
      </c>
      <c r="DJ178" s="520">
        <f t="shared" ref="DJ178:DJ241" si="484">IF($BJ178&lt;=DK$6,SUM($BJ178*DJ$6),IF($BJ178&lt;=DK$7,SUM($BJ178-DK$6)*DJ$7+DL$6,IF($BJ178&lt;=DK$8,SUM($BJ178-DK$7)*DJ$8+DL$7,IF($BJ178&lt;=DK$9,SUM($BJ178-DK$8)*DJ$9+DL$8,IF($BJ178&lt;=DK$10,SUM($BJ178-DK$9)*DJ$10+DL$9,IF($BJ178&gt;=DK171+1,SUM($BJ178-DK$10)*DJ$11+DL$10))))))</f>
        <v>277500</v>
      </c>
      <c r="DK178" s="529">
        <f t="shared" si="399"/>
        <v>392500</v>
      </c>
      <c r="DL178" s="743">
        <f t="shared" si="400"/>
        <v>-36080</v>
      </c>
      <c r="DM178" s="744">
        <f t="shared" si="401"/>
        <v>-691.48579368501748</v>
      </c>
      <c r="DN178" s="480"/>
      <c r="DO178" s="379"/>
      <c r="DP178" s="484"/>
      <c r="DQ178" s="519">
        <f t="shared" si="455"/>
        <v>670000</v>
      </c>
      <c r="DR178" s="708">
        <f t="shared" si="402"/>
        <v>273950</v>
      </c>
      <c r="DS178" s="529">
        <f t="shared" si="403"/>
        <v>396050</v>
      </c>
      <c r="DT178" s="743">
        <f t="shared" si="404"/>
        <v>-32530</v>
      </c>
      <c r="DU178" s="744">
        <f t="shared" si="405"/>
        <v>-623.44880456135309</v>
      </c>
      <c r="DV178" s="484"/>
      <c r="DW178" s="379"/>
      <c r="DX178" s="486"/>
      <c r="DY178" s="464">
        <f t="shared" si="476"/>
        <v>670000</v>
      </c>
      <c r="DZ178" s="708">
        <f t="shared" si="406"/>
        <v>240377.5</v>
      </c>
      <c r="EA178" s="529">
        <f t="shared" si="477"/>
        <v>429622.5</v>
      </c>
      <c r="EB178" s="530">
        <f t="shared" si="478"/>
        <v>1042.5</v>
      </c>
      <c r="EC178" s="533">
        <f t="shared" si="479"/>
        <v>39.959752766997269</v>
      </c>
      <c r="ED178" s="464">
        <f t="shared" si="456"/>
        <v>0</v>
      </c>
      <c r="EE178" s="524">
        <f t="shared" si="407"/>
        <v>1042.5</v>
      </c>
      <c r="EF178" s="531">
        <f t="shared" si="480"/>
        <v>39.959752766997269</v>
      </c>
      <c r="EG178" s="531">
        <f t="shared" si="481"/>
        <v>19.979876383498635</v>
      </c>
      <c r="EH178" s="486"/>
      <c r="EI178" s="379"/>
      <c r="EJ178" s="686"/>
      <c r="EK178" s="519">
        <f t="shared" si="457"/>
        <v>670000</v>
      </c>
      <c r="EL178" s="708">
        <f t="shared" si="408"/>
        <v>180250</v>
      </c>
      <c r="EM178" s="529">
        <f t="shared" si="409"/>
        <v>489750</v>
      </c>
      <c r="EN178" s="530">
        <f t="shared" si="410"/>
        <v>61170</v>
      </c>
      <c r="EO178" s="531">
        <f t="shared" si="411"/>
        <v>1172.3444013224091</v>
      </c>
      <c r="EP178" s="641">
        <f t="shared" si="412"/>
        <v>0</v>
      </c>
      <c r="EQ178" s="530">
        <f t="shared" si="413"/>
        <v>61170</v>
      </c>
      <c r="ER178" s="532">
        <f t="shared" si="414"/>
        <v>1172.3444013224091</v>
      </c>
      <c r="ES178" s="686"/>
      <c r="ET178" s="379"/>
      <c r="EU178" s="686"/>
      <c r="EV178" s="519">
        <f t="shared" si="458"/>
        <v>670000</v>
      </c>
      <c r="EW178" s="708">
        <f t="shared" si="415"/>
        <v>240900</v>
      </c>
      <c r="EX178" s="529">
        <f t="shared" si="416"/>
        <v>429100</v>
      </c>
      <c r="EY178" s="530">
        <f t="shared" si="417"/>
        <v>520</v>
      </c>
      <c r="EZ178" s="531">
        <f t="shared" si="418"/>
        <v>9.9659815054381671</v>
      </c>
      <c r="FA178" s="641">
        <f t="shared" si="419"/>
        <v>0</v>
      </c>
      <c r="FB178" s="530">
        <f t="shared" si="420"/>
        <v>520</v>
      </c>
      <c r="FC178" s="532">
        <f t="shared" si="421"/>
        <v>9.9659815054381671</v>
      </c>
      <c r="FD178" s="686"/>
      <c r="FE178" s="379"/>
      <c r="FF178" s="686"/>
      <c r="FG178" s="519">
        <f t="shared" si="459"/>
        <v>670000</v>
      </c>
      <c r="FH178" s="708">
        <f t="shared" si="422"/>
        <v>237600</v>
      </c>
      <c r="FI178" s="529">
        <f t="shared" si="423"/>
        <v>432400</v>
      </c>
      <c r="FJ178" s="530">
        <f t="shared" si="424"/>
        <v>3820</v>
      </c>
      <c r="FK178" s="531">
        <f t="shared" si="425"/>
        <v>73.21163336687269</v>
      </c>
      <c r="FL178" s="641">
        <f t="shared" si="426"/>
        <v>0</v>
      </c>
      <c r="FM178" s="530">
        <f t="shared" si="427"/>
        <v>3820</v>
      </c>
      <c r="FN178" s="532">
        <f t="shared" si="428"/>
        <v>73.21163336687269</v>
      </c>
      <c r="FO178" s="686"/>
      <c r="FP178" s="379"/>
      <c r="FQ178" s="686"/>
      <c r="FR178" s="519">
        <f t="shared" si="460"/>
        <v>670000</v>
      </c>
      <c r="FS178" s="708">
        <f t="shared" si="429"/>
        <v>208200</v>
      </c>
      <c r="FT178" s="529">
        <f t="shared" si="430"/>
        <v>461800</v>
      </c>
      <c r="FU178" s="530">
        <f t="shared" si="431"/>
        <v>33220</v>
      </c>
      <c r="FV178" s="531">
        <f t="shared" si="432"/>
        <v>636.67289540510751</v>
      </c>
      <c r="FW178" s="641">
        <f t="shared" si="433"/>
        <v>0</v>
      </c>
      <c r="FX178" s="530">
        <f t="shared" si="434"/>
        <v>33220</v>
      </c>
      <c r="FY178" s="532">
        <f t="shared" si="435"/>
        <v>636.67289540510751</v>
      </c>
      <c r="FZ178" s="686"/>
      <c r="GA178" s="379"/>
      <c r="GB178" s="379"/>
      <c r="GC178" s="379"/>
      <c r="GD178" s="379"/>
      <c r="GE178" s="379"/>
      <c r="GF178" s="379"/>
      <c r="GG178" s="379"/>
    </row>
    <row r="179" spans="1:189" s="1" customFormat="1" x14ac:dyDescent="0.25">
      <c r="A179" s="379"/>
      <c r="B179" s="379"/>
      <c r="C179" s="379"/>
      <c r="D179" s="379"/>
      <c r="E179" s="379"/>
      <c r="F179" s="379"/>
      <c r="G179" s="379"/>
      <c r="H179" s="379"/>
      <c r="I179" s="539"/>
      <c r="J179" s="379"/>
      <c r="K179" s="379"/>
      <c r="L179" s="379"/>
      <c r="M179" s="379"/>
      <c r="N179" s="379"/>
      <c r="O179" s="379"/>
      <c r="P179" s="379"/>
      <c r="Q179" s="379"/>
      <c r="R179" s="539"/>
      <c r="S179" s="379"/>
      <c r="T179" s="228"/>
      <c r="U179" s="450">
        <f t="shared" si="461"/>
        <v>675000</v>
      </c>
      <c r="V179" s="712">
        <f t="shared" si="462"/>
        <v>6964.3008932835655</v>
      </c>
      <c r="W179" s="752">
        <f t="shared" si="463"/>
        <v>-25280</v>
      </c>
      <c r="X179" s="697">
        <f t="shared" si="464"/>
        <v>23620</v>
      </c>
      <c r="Y179" s="745">
        <f t="shared" si="465"/>
        <v>-36530</v>
      </c>
      <c r="Z179" s="642">
        <f t="shared" si="466"/>
        <v>-32830</v>
      </c>
      <c r="AA179" s="439">
        <f t="shared" si="467"/>
        <v>1042.5</v>
      </c>
      <c r="AB179" s="713">
        <f t="shared" si="468"/>
        <v>1042.5</v>
      </c>
      <c r="AC179" s="630">
        <f t="shared" si="374"/>
        <v>33520</v>
      </c>
      <c r="AD179" s="459">
        <f t="shared" si="375"/>
        <v>33520</v>
      </c>
      <c r="AE179" s="228"/>
      <c r="AF179" s="379"/>
      <c r="AG179" s="228"/>
      <c r="AH179" s="715">
        <f t="shared" si="376"/>
        <v>1.6134886113763096</v>
      </c>
      <c r="AI179" s="749">
        <f t="shared" si="436"/>
        <v>-5.8568681509626304</v>
      </c>
      <c r="AJ179" s="716">
        <f t="shared" si="377"/>
        <v>5.4722794986446726</v>
      </c>
      <c r="AK179" s="746">
        <f t="shared" si="437"/>
        <v>-8.4632671501054144</v>
      </c>
      <c r="AL179" s="643">
        <f t="shared" si="438"/>
        <v>-7.6060514792762319</v>
      </c>
      <c r="AM179" s="457">
        <f t="shared" si="439"/>
        <v>0.24152630725389801</v>
      </c>
      <c r="AN179" s="717">
        <f t="shared" si="378"/>
        <v>0.24152630725389801</v>
      </c>
      <c r="AO179" s="633">
        <f t="shared" si="379"/>
        <v>7.7659106178903228</v>
      </c>
      <c r="AP179" s="634">
        <f t="shared" si="380"/>
        <v>7.7659106178903228</v>
      </c>
      <c r="AQ179" s="228"/>
      <c r="AR179" s="379"/>
      <c r="AS179" s="228"/>
      <c r="AT179" s="450">
        <f t="shared" si="440"/>
        <v>675000</v>
      </c>
      <c r="AU179" s="767">
        <f t="shared" si="381"/>
        <v>133.47325750148178</v>
      </c>
      <c r="AV179" s="750">
        <f t="shared" si="441"/>
        <v>-484.50002395668628</v>
      </c>
      <c r="AW179" s="720">
        <f t="shared" si="442"/>
        <v>452.68554453547983</v>
      </c>
      <c r="AX179" s="747">
        <f t="shared" si="443"/>
        <v>-700.11020075703129</v>
      </c>
      <c r="AY179" s="643">
        <f t="shared" si="444"/>
        <v>-629.19840927602888</v>
      </c>
      <c r="AZ179" s="457">
        <f t="shared" si="445"/>
        <v>19.979876383498635</v>
      </c>
      <c r="BA179" s="717">
        <f t="shared" si="446"/>
        <v>19.979876383498635</v>
      </c>
      <c r="BB179" s="458">
        <f t="shared" si="382"/>
        <v>642.42250011978342</v>
      </c>
      <c r="BC179" s="459">
        <f t="shared" si="382"/>
        <v>642.42250011978342</v>
      </c>
      <c r="BD179" s="228"/>
      <c r="BE179" s="379"/>
      <c r="BF179" s="539"/>
      <c r="BG179" s="379"/>
      <c r="BH179" s="379"/>
      <c r="BI179" s="460"/>
      <c r="BJ179" s="464">
        <f t="shared" si="469"/>
        <v>675000</v>
      </c>
      <c r="BK179" s="465">
        <f t="shared" si="383"/>
        <v>243370</v>
      </c>
      <c r="BL179" s="637">
        <f t="shared" si="384"/>
        <v>431630</v>
      </c>
      <c r="BM179" s="219"/>
      <c r="BN179" s="219"/>
      <c r="BO179" s="464">
        <f t="shared" si="447"/>
        <v>675000</v>
      </c>
      <c r="BP179" s="465">
        <f t="shared" si="385"/>
        <v>279900</v>
      </c>
      <c r="BQ179" s="637">
        <f t="shared" si="448"/>
        <v>395100</v>
      </c>
      <c r="BR179" s="707">
        <f t="shared" si="386"/>
        <v>-36530</v>
      </c>
      <c r="BS179" s="298"/>
      <c r="BT179" s="379"/>
      <c r="BU179" s="298"/>
      <c r="BV179" s="464">
        <f t="shared" si="470"/>
        <v>675000</v>
      </c>
      <c r="BW179" s="464">
        <f t="shared" si="471"/>
        <v>17622.42885</v>
      </c>
      <c r="BX179" s="637">
        <f t="shared" si="387"/>
        <v>449252.42885000003</v>
      </c>
      <c r="BY179" s="707">
        <f t="shared" si="388"/>
        <v>17622.428850000026</v>
      </c>
      <c r="BZ179" s="298"/>
      <c r="CA179" s="379"/>
      <c r="CB179" s="219"/>
      <c r="CC179" s="464">
        <f t="shared" si="373"/>
        <v>26302.132611940302</v>
      </c>
      <c r="CD179" s="464">
        <f t="shared" si="389"/>
        <v>701302.13261194027</v>
      </c>
      <c r="CE179" s="465">
        <f t="shared" si="390"/>
        <v>262707.8317186567</v>
      </c>
      <c r="CF179" s="637">
        <f t="shared" si="472"/>
        <v>438594.30089328357</v>
      </c>
      <c r="CG179" s="707">
        <f t="shared" si="391"/>
        <v>6964.3008932835655</v>
      </c>
      <c r="CH179" s="298"/>
      <c r="CI179" s="465">
        <f t="shared" si="392"/>
        <v>252450</v>
      </c>
      <c r="CJ179" s="464">
        <f t="shared" si="473"/>
        <v>422550</v>
      </c>
      <c r="CK179" s="637">
        <f t="shared" si="474"/>
        <v>17622.42885</v>
      </c>
      <c r="CL179" s="637">
        <f t="shared" si="449"/>
        <v>440172.42885000003</v>
      </c>
      <c r="CM179" s="707">
        <f t="shared" si="393"/>
        <v>8542.4288500000257</v>
      </c>
      <c r="CN179" s="298"/>
      <c r="CO179" s="379"/>
      <c r="CP179" s="539"/>
      <c r="CQ179" s="379"/>
      <c r="CR179" s="26"/>
      <c r="CS179" s="519">
        <f t="shared" si="450"/>
        <v>675000</v>
      </c>
      <c r="CT179" s="520">
        <f t="shared" si="482"/>
        <v>268650</v>
      </c>
      <c r="CU179" s="521">
        <f t="shared" si="394"/>
        <v>406350</v>
      </c>
      <c r="CV179" s="523">
        <f t="shared" si="395"/>
        <v>-25280</v>
      </c>
      <c r="CW179" s="26"/>
      <c r="CX179" s="519">
        <f t="shared" si="451"/>
        <v>675000</v>
      </c>
      <c r="CY179" s="520">
        <f t="shared" si="483"/>
        <v>236250</v>
      </c>
      <c r="CZ179" s="521">
        <f t="shared" si="396"/>
        <v>438750</v>
      </c>
      <c r="DA179" s="522">
        <f t="shared" si="397"/>
        <v>7120</v>
      </c>
      <c r="DB179" s="521">
        <f t="shared" si="452"/>
        <v>16500</v>
      </c>
      <c r="DC179" s="521">
        <f t="shared" si="398"/>
        <v>455250</v>
      </c>
      <c r="DD179" s="522">
        <f t="shared" si="475"/>
        <v>23620</v>
      </c>
      <c r="DE179" s="533">
        <f t="shared" si="453"/>
        <v>452.68554453547983</v>
      </c>
      <c r="DF179" s="26"/>
      <c r="DG179" s="379"/>
      <c r="DH179" s="480"/>
      <c r="DI179" s="519">
        <f t="shared" si="454"/>
        <v>675000</v>
      </c>
      <c r="DJ179" s="520">
        <f t="shared" si="484"/>
        <v>279900</v>
      </c>
      <c r="DK179" s="529">
        <f t="shared" si="399"/>
        <v>395100</v>
      </c>
      <c r="DL179" s="743">
        <f t="shared" si="400"/>
        <v>-36530</v>
      </c>
      <c r="DM179" s="744">
        <f t="shared" si="401"/>
        <v>-700.11020075703129</v>
      </c>
      <c r="DN179" s="480"/>
      <c r="DO179" s="379"/>
      <c r="DP179" s="484"/>
      <c r="DQ179" s="519">
        <f t="shared" si="455"/>
        <v>675000</v>
      </c>
      <c r="DR179" s="708">
        <f t="shared" si="402"/>
        <v>276200</v>
      </c>
      <c r="DS179" s="529">
        <f t="shared" si="403"/>
        <v>398800</v>
      </c>
      <c r="DT179" s="743">
        <f t="shared" si="404"/>
        <v>-32830</v>
      </c>
      <c r="DU179" s="744">
        <f t="shared" si="405"/>
        <v>-629.19840927602888</v>
      </c>
      <c r="DV179" s="484"/>
      <c r="DW179" s="379"/>
      <c r="DX179" s="486"/>
      <c r="DY179" s="464">
        <f t="shared" si="476"/>
        <v>675000</v>
      </c>
      <c r="DZ179" s="708">
        <f t="shared" si="406"/>
        <v>242327.5</v>
      </c>
      <c r="EA179" s="529">
        <f t="shared" si="477"/>
        <v>432672.5</v>
      </c>
      <c r="EB179" s="530">
        <f t="shared" si="478"/>
        <v>1042.5</v>
      </c>
      <c r="EC179" s="533">
        <f t="shared" si="479"/>
        <v>39.959752766997269</v>
      </c>
      <c r="ED179" s="464">
        <f t="shared" si="456"/>
        <v>0</v>
      </c>
      <c r="EE179" s="524">
        <f t="shared" si="407"/>
        <v>1042.5</v>
      </c>
      <c r="EF179" s="531">
        <f t="shared" si="480"/>
        <v>39.959752766997269</v>
      </c>
      <c r="EG179" s="531">
        <f t="shared" si="481"/>
        <v>19.979876383498635</v>
      </c>
      <c r="EH179" s="486"/>
      <c r="EI179" s="379"/>
      <c r="EJ179" s="686"/>
      <c r="EK179" s="519">
        <f t="shared" si="457"/>
        <v>675000</v>
      </c>
      <c r="EL179" s="708">
        <f t="shared" si="408"/>
        <v>181650</v>
      </c>
      <c r="EM179" s="529">
        <f t="shared" si="409"/>
        <v>493350</v>
      </c>
      <c r="EN179" s="530">
        <f t="shared" si="410"/>
        <v>61720</v>
      </c>
      <c r="EO179" s="531">
        <f t="shared" si="411"/>
        <v>1182.8853432993149</v>
      </c>
      <c r="EP179" s="641">
        <f t="shared" si="412"/>
        <v>0</v>
      </c>
      <c r="EQ179" s="530">
        <f t="shared" si="413"/>
        <v>61720</v>
      </c>
      <c r="ER179" s="532">
        <f t="shared" si="414"/>
        <v>1182.8853432993149</v>
      </c>
      <c r="ES179" s="686"/>
      <c r="ET179" s="379"/>
      <c r="EU179" s="686"/>
      <c r="EV179" s="519">
        <f t="shared" si="458"/>
        <v>675000</v>
      </c>
      <c r="EW179" s="708">
        <f t="shared" si="415"/>
        <v>242850</v>
      </c>
      <c r="EX179" s="529">
        <f t="shared" si="416"/>
        <v>432150</v>
      </c>
      <c r="EY179" s="530">
        <f t="shared" si="417"/>
        <v>520</v>
      </c>
      <c r="EZ179" s="531">
        <f t="shared" si="418"/>
        <v>9.9659815054381671</v>
      </c>
      <c r="FA179" s="641">
        <f t="shared" si="419"/>
        <v>0</v>
      </c>
      <c r="FB179" s="530">
        <f t="shared" si="420"/>
        <v>520</v>
      </c>
      <c r="FC179" s="532">
        <f t="shared" si="421"/>
        <v>9.9659815054381671</v>
      </c>
      <c r="FD179" s="686"/>
      <c r="FE179" s="379"/>
      <c r="FF179" s="686"/>
      <c r="FG179" s="519">
        <f t="shared" si="459"/>
        <v>675000</v>
      </c>
      <c r="FH179" s="708">
        <f t="shared" si="422"/>
        <v>239550</v>
      </c>
      <c r="FI179" s="529">
        <f t="shared" si="423"/>
        <v>435450</v>
      </c>
      <c r="FJ179" s="530">
        <f t="shared" si="424"/>
        <v>3820</v>
      </c>
      <c r="FK179" s="531">
        <f t="shared" si="425"/>
        <v>73.21163336687269</v>
      </c>
      <c r="FL179" s="641">
        <f t="shared" si="426"/>
        <v>0</v>
      </c>
      <c r="FM179" s="530">
        <f t="shared" si="427"/>
        <v>3820</v>
      </c>
      <c r="FN179" s="532">
        <f t="shared" si="428"/>
        <v>73.21163336687269</v>
      </c>
      <c r="FO179" s="686"/>
      <c r="FP179" s="379"/>
      <c r="FQ179" s="686"/>
      <c r="FR179" s="519">
        <f t="shared" si="460"/>
        <v>675000</v>
      </c>
      <c r="FS179" s="708">
        <f t="shared" si="429"/>
        <v>209850</v>
      </c>
      <c r="FT179" s="529">
        <f t="shared" si="430"/>
        <v>465150</v>
      </c>
      <c r="FU179" s="530">
        <f t="shared" si="431"/>
        <v>33520</v>
      </c>
      <c r="FV179" s="531">
        <f t="shared" si="432"/>
        <v>642.42250011978342</v>
      </c>
      <c r="FW179" s="641">
        <f t="shared" si="433"/>
        <v>0</v>
      </c>
      <c r="FX179" s="530">
        <f t="shared" si="434"/>
        <v>33520</v>
      </c>
      <c r="FY179" s="532">
        <f t="shared" si="435"/>
        <v>642.42250011978342</v>
      </c>
      <c r="FZ179" s="686"/>
      <c r="GA179" s="379"/>
      <c r="GB179" s="379"/>
      <c r="GC179" s="379"/>
      <c r="GD179" s="379"/>
      <c r="GE179" s="379"/>
      <c r="GF179" s="379"/>
      <c r="GG179" s="379"/>
    </row>
    <row r="180" spans="1:189" s="1" customFormat="1" x14ac:dyDescent="0.25">
      <c r="A180" s="379"/>
      <c r="B180" s="379"/>
      <c r="C180" s="379"/>
      <c r="D180" s="379"/>
      <c r="E180" s="379"/>
      <c r="F180" s="379"/>
      <c r="G180" s="379"/>
      <c r="H180" s="379"/>
      <c r="I180" s="539"/>
      <c r="J180" s="379"/>
      <c r="K180" s="379"/>
      <c r="L180" s="379"/>
      <c r="M180" s="379"/>
      <c r="N180" s="379"/>
      <c r="O180" s="379"/>
      <c r="P180" s="379"/>
      <c r="Q180" s="379"/>
      <c r="R180" s="539"/>
      <c r="S180" s="379"/>
      <c r="T180" s="228"/>
      <c r="U180" s="450">
        <f t="shared" si="461"/>
        <v>680000</v>
      </c>
      <c r="V180" s="712">
        <f t="shared" si="462"/>
        <v>6964.3008932835655</v>
      </c>
      <c r="W180" s="752">
        <f t="shared" si="463"/>
        <v>-25580</v>
      </c>
      <c r="X180" s="697">
        <f t="shared" si="464"/>
        <v>23820</v>
      </c>
      <c r="Y180" s="745">
        <f t="shared" si="465"/>
        <v>-36980</v>
      </c>
      <c r="Z180" s="642">
        <f t="shared" si="466"/>
        <v>-33130</v>
      </c>
      <c r="AA180" s="439">
        <f t="shared" si="467"/>
        <v>1042.5</v>
      </c>
      <c r="AB180" s="713">
        <f t="shared" si="468"/>
        <v>1042.5</v>
      </c>
      <c r="AC180" s="630">
        <f t="shared" si="374"/>
        <v>33820</v>
      </c>
      <c r="AD180" s="459">
        <f t="shared" si="375"/>
        <v>33820</v>
      </c>
      <c r="AE180" s="228"/>
      <c r="AF180" s="379"/>
      <c r="AG180" s="228"/>
      <c r="AH180" s="715">
        <f t="shared" si="376"/>
        <v>1.6021673169420183</v>
      </c>
      <c r="AI180" s="749">
        <f t="shared" si="436"/>
        <v>-5.8847888101591979</v>
      </c>
      <c r="AJ180" s="716">
        <f t="shared" si="377"/>
        <v>5.4798932548081352</v>
      </c>
      <c r="AK180" s="746">
        <f t="shared" si="437"/>
        <v>-8.5074077482285819</v>
      </c>
      <c r="AL180" s="643">
        <f t="shared" si="438"/>
        <v>-7.6216987208981317</v>
      </c>
      <c r="AM180" s="457">
        <f t="shared" si="439"/>
        <v>0.23983160025766082</v>
      </c>
      <c r="AN180" s="717">
        <f t="shared" si="378"/>
        <v>0.23983160025766082</v>
      </c>
      <c r="AO180" s="633">
        <f t="shared" si="379"/>
        <v>7.7804361829391739</v>
      </c>
      <c r="AP180" s="634">
        <f t="shared" si="380"/>
        <v>7.7804361829391739</v>
      </c>
      <c r="AQ180" s="228"/>
      <c r="AR180" s="379"/>
      <c r="AS180" s="228"/>
      <c r="AT180" s="450">
        <f t="shared" si="440"/>
        <v>680000</v>
      </c>
      <c r="AU180" s="767">
        <f t="shared" si="381"/>
        <v>133.47325750148178</v>
      </c>
      <c r="AV180" s="750">
        <f t="shared" si="441"/>
        <v>-490.24962867136219</v>
      </c>
      <c r="AW180" s="720">
        <f t="shared" si="442"/>
        <v>456.51861434526376</v>
      </c>
      <c r="AX180" s="747">
        <f t="shared" si="443"/>
        <v>-708.7346078290451</v>
      </c>
      <c r="AY180" s="643">
        <f t="shared" si="444"/>
        <v>-634.94801399070479</v>
      </c>
      <c r="AZ180" s="457">
        <f t="shared" si="445"/>
        <v>19.979876383498635</v>
      </c>
      <c r="BA180" s="717">
        <f t="shared" si="446"/>
        <v>19.979876383498635</v>
      </c>
      <c r="BB180" s="458">
        <f t="shared" si="382"/>
        <v>648.17210483445933</v>
      </c>
      <c r="BC180" s="459">
        <f t="shared" si="382"/>
        <v>648.17210483445933</v>
      </c>
      <c r="BD180" s="228"/>
      <c r="BE180" s="379"/>
      <c r="BF180" s="539"/>
      <c r="BG180" s="379"/>
      <c r="BH180" s="379"/>
      <c r="BI180" s="460"/>
      <c r="BJ180" s="464">
        <f t="shared" si="469"/>
        <v>680000</v>
      </c>
      <c r="BK180" s="465">
        <f t="shared" si="383"/>
        <v>245320</v>
      </c>
      <c r="BL180" s="637">
        <f t="shared" si="384"/>
        <v>434680</v>
      </c>
      <c r="BM180" s="219"/>
      <c r="BN180" s="219"/>
      <c r="BO180" s="464">
        <f t="shared" si="447"/>
        <v>680000</v>
      </c>
      <c r="BP180" s="465">
        <f t="shared" si="385"/>
        <v>282300</v>
      </c>
      <c r="BQ180" s="637">
        <f t="shared" si="448"/>
        <v>397700</v>
      </c>
      <c r="BR180" s="707">
        <f t="shared" si="386"/>
        <v>-36980</v>
      </c>
      <c r="BS180" s="298"/>
      <c r="BT180" s="379"/>
      <c r="BU180" s="298"/>
      <c r="BV180" s="464">
        <f t="shared" si="470"/>
        <v>680000</v>
      </c>
      <c r="BW180" s="464">
        <f t="shared" si="471"/>
        <v>17622.42885</v>
      </c>
      <c r="BX180" s="637">
        <f t="shared" si="387"/>
        <v>452302.42885000003</v>
      </c>
      <c r="BY180" s="707">
        <f t="shared" si="388"/>
        <v>17622.428850000026</v>
      </c>
      <c r="BZ180" s="298"/>
      <c r="CA180" s="379"/>
      <c r="CB180" s="219"/>
      <c r="CC180" s="464">
        <f t="shared" si="373"/>
        <v>26302.132611940302</v>
      </c>
      <c r="CD180" s="464">
        <f t="shared" si="389"/>
        <v>706302.13261194027</v>
      </c>
      <c r="CE180" s="465">
        <f t="shared" si="390"/>
        <v>264657.8317186567</v>
      </c>
      <c r="CF180" s="637">
        <f t="shared" si="472"/>
        <v>441644.30089328357</v>
      </c>
      <c r="CG180" s="707">
        <f t="shared" si="391"/>
        <v>6964.3008932835655</v>
      </c>
      <c r="CH180" s="298"/>
      <c r="CI180" s="465">
        <f t="shared" si="392"/>
        <v>254400</v>
      </c>
      <c r="CJ180" s="464">
        <f t="shared" si="473"/>
        <v>425600</v>
      </c>
      <c r="CK180" s="637">
        <f t="shared" si="474"/>
        <v>17622.42885</v>
      </c>
      <c r="CL180" s="637">
        <f t="shared" si="449"/>
        <v>443222.42885000003</v>
      </c>
      <c r="CM180" s="707">
        <f t="shared" si="393"/>
        <v>8542.4288500000257</v>
      </c>
      <c r="CN180" s="298"/>
      <c r="CO180" s="379"/>
      <c r="CP180" s="539"/>
      <c r="CQ180" s="379"/>
      <c r="CR180" s="26"/>
      <c r="CS180" s="519">
        <f t="shared" si="450"/>
        <v>680000</v>
      </c>
      <c r="CT180" s="520">
        <f t="shared" si="482"/>
        <v>270900</v>
      </c>
      <c r="CU180" s="521">
        <f t="shared" si="394"/>
        <v>409100</v>
      </c>
      <c r="CV180" s="523">
        <f t="shared" si="395"/>
        <v>-25580</v>
      </c>
      <c r="CW180" s="26"/>
      <c r="CX180" s="519">
        <f t="shared" si="451"/>
        <v>680000</v>
      </c>
      <c r="CY180" s="520">
        <f t="shared" si="483"/>
        <v>238000</v>
      </c>
      <c r="CZ180" s="521">
        <f t="shared" si="396"/>
        <v>442000</v>
      </c>
      <c r="DA180" s="522">
        <f t="shared" si="397"/>
        <v>7320</v>
      </c>
      <c r="DB180" s="521">
        <f t="shared" si="452"/>
        <v>16500</v>
      </c>
      <c r="DC180" s="521">
        <f t="shared" si="398"/>
        <v>458500</v>
      </c>
      <c r="DD180" s="522">
        <f t="shared" si="475"/>
        <v>23820</v>
      </c>
      <c r="DE180" s="533">
        <f t="shared" si="453"/>
        <v>456.51861434526376</v>
      </c>
      <c r="DF180" s="26"/>
      <c r="DG180" s="379"/>
      <c r="DH180" s="480"/>
      <c r="DI180" s="519">
        <f t="shared" si="454"/>
        <v>680000</v>
      </c>
      <c r="DJ180" s="520">
        <f t="shared" si="484"/>
        <v>282300</v>
      </c>
      <c r="DK180" s="529">
        <f t="shared" si="399"/>
        <v>397700</v>
      </c>
      <c r="DL180" s="743">
        <f t="shared" si="400"/>
        <v>-36980</v>
      </c>
      <c r="DM180" s="744">
        <f t="shared" si="401"/>
        <v>-708.7346078290451</v>
      </c>
      <c r="DN180" s="480"/>
      <c r="DO180" s="379"/>
      <c r="DP180" s="484"/>
      <c r="DQ180" s="519">
        <f t="shared" si="455"/>
        <v>680000</v>
      </c>
      <c r="DR180" s="708">
        <f t="shared" si="402"/>
        <v>278450</v>
      </c>
      <c r="DS180" s="529">
        <f t="shared" si="403"/>
        <v>401550</v>
      </c>
      <c r="DT180" s="743">
        <f t="shared" si="404"/>
        <v>-33130</v>
      </c>
      <c r="DU180" s="744">
        <f t="shared" si="405"/>
        <v>-634.94801399070479</v>
      </c>
      <c r="DV180" s="484"/>
      <c r="DW180" s="379"/>
      <c r="DX180" s="486"/>
      <c r="DY180" s="464">
        <f t="shared" si="476"/>
        <v>680000</v>
      </c>
      <c r="DZ180" s="708">
        <f t="shared" si="406"/>
        <v>244277.5</v>
      </c>
      <c r="EA180" s="529">
        <f t="shared" si="477"/>
        <v>435722.5</v>
      </c>
      <c r="EB180" s="530">
        <f t="shared" si="478"/>
        <v>1042.5</v>
      </c>
      <c r="EC180" s="533">
        <f t="shared" si="479"/>
        <v>39.959752766997269</v>
      </c>
      <c r="ED180" s="464">
        <f t="shared" si="456"/>
        <v>0</v>
      </c>
      <c r="EE180" s="524">
        <f t="shared" si="407"/>
        <v>1042.5</v>
      </c>
      <c r="EF180" s="531">
        <f t="shared" si="480"/>
        <v>39.959752766997269</v>
      </c>
      <c r="EG180" s="531">
        <f t="shared" si="481"/>
        <v>19.979876383498635</v>
      </c>
      <c r="EH180" s="486"/>
      <c r="EI180" s="379"/>
      <c r="EJ180" s="686"/>
      <c r="EK180" s="519">
        <f t="shared" si="457"/>
        <v>680000</v>
      </c>
      <c r="EL180" s="708">
        <f t="shared" si="408"/>
        <v>183050</v>
      </c>
      <c r="EM180" s="529">
        <f t="shared" si="409"/>
        <v>496950</v>
      </c>
      <c r="EN180" s="530">
        <f t="shared" si="410"/>
        <v>62270</v>
      </c>
      <c r="EO180" s="531">
        <f t="shared" si="411"/>
        <v>1193.4262852762206</v>
      </c>
      <c r="EP180" s="641">
        <f t="shared" si="412"/>
        <v>0</v>
      </c>
      <c r="EQ180" s="530">
        <f t="shared" si="413"/>
        <v>62270</v>
      </c>
      <c r="ER180" s="532">
        <f t="shared" si="414"/>
        <v>1193.4262852762206</v>
      </c>
      <c r="ES180" s="686"/>
      <c r="ET180" s="379"/>
      <c r="EU180" s="686"/>
      <c r="EV180" s="519">
        <f t="shared" si="458"/>
        <v>680000</v>
      </c>
      <c r="EW180" s="708">
        <f t="shared" si="415"/>
        <v>244800</v>
      </c>
      <c r="EX180" s="529">
        <f t="shared" si="416"/>
        <v>435200</v>
      </c>
      <c r="EY180" s="530">
        <f t="shared" si="417"/>
        <v>520</v>
      </c>
      <c r="EZ180" s="531">
        <f t="shared" si="418"/>
        <v>9.9659815054381671</v>
      </c>
      <c r="FA180" s="641">
        <f t="shared" si="419"/>
        <v>0</v>
      </c>
      <c r="FB180" s="530">
        <f t="shared" si="420"/>
        <v>520</v>
      </c>
      <c r="FC180" s="532">
        <f t="shared" si="421"/>
        <v>9.9659815054381671</v>
      </c>
      <c r="FD180" s="686"/>
      <c r="FE180" s="379"/>
      <c r="FF180" s="686"/>
      <c r="FG180" s="519">
        <f t="shared" si="459"/>
        <v>680000</v>
      </c>
      <c r="FH180" s="708">
        <f t="shared" si="422"/>
        <v>241500</v>
      </c>
      <c r="FI180" s="529">
        <f t="shared" si="423"/>
        <v>438500</v>
      </c>
      <c r="FJ180" s="530">
        <f t="shared" si="424"/>
        <v>3820</v>
      </c>
      <c r="FK180" s="531">
        <f t="shared" si="425"/>
        <v>73.21163336687269</v>
      </c>
      <c r="FL180" s="641">
        <f t="shared" si="426"/>
        <v>0</v>
      </c>
      <c r="FM180" s="530">
        <f t="shared" si="427"/>
        <v>3820</v>
      </c>
      <c r="FN180" s="532">
        <f t="shared" si="428"/>
        <v>73.21163336687269</v>
      </c>
      <c r="FO180" s="686"/>
      <c r="FP180" s="379"/>
      <c r="FQ180" s="686"/>
      <c r="FR180" s="519">
        <f t="shared" si="460"/>
        <v>680000</v>
      </c>
      <c r="FS180" s="708">
        <f t="shared" si="429"/>
        <v>211500</v>
      </c>
      <c r="FT180" s="529">
        <f t="shared" si="430"/>
        <v>468500</v>
      </c>
      <c r="FU180" s="530">
        <f t="shared" si="431"/>
        <v>33820</v>
      </c>
      <c r="FV180" s="531">
        <f t="shared" si="432"/>
        <v>648.17210483445933</v>
      </c>
      <c r="FW180" s="641">
        <f t="shared" si="433"/>
        <v>0</v>
      </c>
      <c r="FX180" s="530">
        <f t="shared" si="434"/>
        <v>33820</v>
      </c>
      <c r="FY180" s="532">
        <f t="shared" si="435"/>
        <v>648.17210483445933</v>
      </c>
      <c r="FZ180" s="686"/>
      <c r="GA180" s="379"/>
      <c r="GB180" s="379"/>
      <c r="GC180" s="379"/>
      <c r="GD180" s="379"/>
      <c r="GE180" s="379"/>
      <c r="GF180" s="379"/>
      <c r="GG180" s="379"/>
    </row>
    <row r="181" spans="1:189" s="1" customFormat="1" x14ac:dyDescent="0.25">
      <c r="A181" s="379"/>
      <c r="B181" s="379"/>
      <c r="C181" s="379"/>
      <c r="D181" s="379"/>
      <c r="E181" s="379"/>
      <c r="F181" s="379"/>
      <c r="G181" s="379"/>
      <c r="H181" s="379"/>
      <c r="I181" s="539"/>
      <c r="J181" s="379"/>
      <c r="K181" s="379"/>
      <c r="L181" s="379"/>
      <c r="M181" s="379"/>
      <c r="N181" s="379"/>
      <c r="O181" s="379"/>
      <c r="P181" s="379"/>
      <c r="Q181" s="379"/>
      <c r="R181" s="539"/>
      <c r="S181" s="379"/>
      <c r="T181" s="228"/>
      <c r="U181" s="450">
        <f t="shared" si="461"/>
        <v>685000</v>
      </c>
      <c r="V181" s="712">
        <f t="shared" si="462"/>
        <v>6964.3008932835655</v>
      </c>
      <c r="W181" s="752">
        <f t="shared" si="463"/>
        <v>-25880</v>
      </c>
      <c r="X181" s="697">
        <f t="shared" si="464"/>
        <v>24020</v>
      </c>
      <c r="Y181" s="745">
        <f t="shared" si="465"/>
        <v>-37430</v>
      </c>
      <c r="Z181" s="642">
        <f t="shared" si="466"/>
        <v>-33430</v>
      </c>
      <c r="AA181" s="439">
        <f t="shared" si="467"/>
        <v>1042.5</v>
      </c>
      <c r="AB181" s="713">
        <f t="shared" si="468"/>
        <v>1042.5</v>
      </c>
      <c r="AC181" s="630">
        <f t="shared" si="374"/>
        <v>34120</v>
      </c>
      <c r="AD181" s="459">
        <f t="shared" si="375"/>
        <v>34120</v>
      </c>
      <c r="AE181" s="228"/>
      <c r="AF181" s="379"/>
      <c r="AG181" s="228"/>
      <c r="AH181" s="715">
        <f t="shared" si="376"/>
        <v>1.5910037907576737</v>
      </c>
      <c r="AI181" s="749">
        <f t="shared" si="436"/>
        <v>-5.9123203801430106</v>
      </c>
      <c r="AJ181" s="716">
        <f t="shared" si="377"/>
        <v>5.4874009092362872</v>
      </c>
      <c r="AK181" s="746">
        <f t="shared" si="437"/>
        <v>-8.5509332236766955</v>
      </c>
      <c r="AL181" s="643">
        <f t="shared" si="438"/>
        <v>-7.6371279098987959</v>
      </c>
      <c r="AM181" s="457">
        <f t="shared" si="439"/>
        <v>0.2381605099033651</v>
      </c>
      <c r="AN181" s="717">
        <f t="shared" si="378"/>
        <v>0.2381605099033651</v>
      </c>
      <c r="AO181" s="633">
        <f t="shared" si="379"/>
        <v>7.794759326525484</v>
      </c>
      <c r="AP181" s="634">
        <f t="shared" si="380"/>
        <v>7.794759326525484</v>
      </c>
      <c r="AQ181" s="228"/>
      <c r="AR181" s="379"/>
      <c r="AS181" s="228"/>
      <c r="AT181" s="450">
        <f t="shared" si="440"/>
        <v>685000</v>
      </c>
      <c r="AU181" s="767">
        <f t="shared" si="381"/>
        <v>133.47325750148178</v>
      </c>
      <c r="AV181" s="750">
        <f t="shared" si="441"/>
        <v>-495.99923338603804</v>
      </c>
      <c r="AW181" s="720">
        <f t="shared" si="442"/>
        <v>460.35168415504768</v>
      </c>
      <c r="AX181" s="747">
        <f t="shared" si="443"/>
        <v>-717.35901490105891</v>
      </c>
      <c r="AY181" s="643">
        <f t="shared" si="444"/>
        <v>-640.69761870538071</v>
      </c>
      <c r="AZ181" s="457">
        <f t="shared" si="445"/>
        <v>19.979876383498635</v>
      </c>
      <c r="BA181" s="717">
        <f t="shared" si="446"/>
        <v>19.979876383498635</v>
      </c>
      <c r="BB181" s="458">
        <f t="shared" si="382"/>
        <v>653.92170954913513</v>
      </c>
      <c r="BC181" s="459">
        <f t="shared" si="382"/>
        <v>653.92170954913513</v>
      </c>
      <c r="BD181" s="228"/>
      <c r="BE181" s="379"/>
      <c r="BF181" s="539"/>
      <c r="BG181" s="379"/>
      <c r="BH181" s="379"/>
      <c r="BI181" s="460"/>
      <c r="BJ181" s="464">
        <f t="shared" si="469"/>
        <v>685000</v>
      </c>
      <c r="BK181" s="465">
        <f t="shared" si="383"/>
        <v>247270</v>
      </c>
      <c r="BL181" s="637">
        <f t="shared" si="384"/>
        <v>437730</v>
      </c>
      <c r="BM181" s="219"/>
      <c r="BN181" s="219"/>
      <c r="BO181" s="464">
        <f t="shared" si="447"/>
        <v>685000</v>
      </c>
      <c r="BP181" s="465">
        <f t="shared" si="385"/>
        <v>284700</v>
      </c>
      <c r="BQ181" s="637">
        <f t="shared" si="448"/>
        <v>400300</v>
      </c>
      <c r="BR181" s="707">
        <f t="shared" si="386"/>
        <v>-37430</v>
      </c>
      <c r="BS181" s="298"/>
      <c r="BT181" s="379"/>
      <c r="BU181" s="298"/>
      <c r="BV181" s="464">
        <f t="shared" si="470"/>
        <v>685000</v>
      </c>
      <c r="BW181" s="464">
        <f t="shared" si="471"/>
        <v>17622.42885</v>
      </c>
      <c r="BX181" s="637">
        <f t="shared" si="387"/>
        <v>455352.42885000003</v>
      </c>
      <c r="BY181" s="707">
        <f t="shared" si="388"/>
        <v>17622.428850000026</v>
      </c>
      <c r="BZ181" s="298"/>
      <c r="CA181" s="379"/>
      <c r="CB181" s="219"/>
      <c r="CC181" s="464">
        <f t="shared" si="373"/>
        <v>26302.132611940302</v>
      </c>
      <c r="CD181" s="464">
        <f t="shared" si="389"/>
        <v>711302.13261194027</v>
      </c>
      <c r="CE181" s="465">
        <f t="shared" si="390"/>
        <v>266607.8317186567</v>
      </c>
      <c r="CF181" s="637">
        <f t="shared" si="472"/>
        <v>444694.30089328357</v>
      </c>
      <c r="CG181" s="707">
        <f t="shared" si="391"/>
        <v>6964.3008932835655</v>
      </c>
      <c r="CH181" s="298"/>
      <c r="CI181" s="465">
        <f t="shared" si="392"/>
        <v>256350</v>
      </c>
      <c r="CJ181" s="464">
        <f t="shared" si="473"/>
        <v>428650</v>
      </c>
      <c r="CK181" s="637">
        <f t="shared" si="474"/>
        <v>17622.42885</v>
      </c>
      <c r="CL181" s="637">
        <f t="shared" si="449"/>
        <v>446272.42885000003</v>
      </c>
      <c r="CM181" s="707">
        <f t="shared" si="393"/>
        <v>8542.4288500000257</v>
      </c>
      <c r="CN181" s="298"/>
      <c r="CO181" s="379"/>
      <c r="CP181" s="539"/>
      <c r="CQ181" s="379"/>
      <c r="CR181" s="26"/>
      <c r="CS181" s="519">
        <f t="shared" si="450"/>
        <v>685000</v>
      </c>
      <c r="CT181" s="520">
        <f t="shared" si="482"/>
        <v>273150</v>
      </c>
      <c r="CU181" s="521">
        <f t="shared" si="394"/>
        <v>411850</v>
      </c>
      <c r="CV181" s="523">
        <f t="shared" si="395"/>
        <v>-25880</v>
      </c>
      <c r="CW181" s="26"/>
      <c r="CX181" s="519">
        <f t="shared" si="451"/>
        <v>685000</v>
      </c>
      <c r="CY181" s="520">
        <f t="shared" si="483"/>
        <v>239750</v>
      </c>
      <c r="CZ181" s="521">
        <f t="shared" si="396"/>
        <v>445250</v>
      </c>
      <c r="DA181" s="522">
        <f t="shared" si="397"/>
        <v>7520</v>
      </c>
      <c r="DB181" s="521">
        <f t="shared" si="452"/>
        <v>16500</v>
      </c>
      <c r="DC181" s="521">
        <f t="shared" si="398"/>
        <v>461750</v>
      </c>
      <c r="DD181" s="522">
        <f t="shared" si="475"/>
        <v>24020</v>
      </c>
      <c r="DE181" s="533">
        <f t="shared" si="453"/>
        <v>460.35168415504768</v>
      </c>
      <c r="DF181" s="26"/>
      <c r="DG181" s="379"/>
      <c r="DH181" s="480"/>
      <c r="DI181" s="519">
        <f t="shared" si="454"/>
        <v>685000</v>
      </c>
      <c r="DJ181" s="520">
        <f t="shared" si="484"/>
        <v>284700</v>
      </c>
      <c r="DK181" s="529">
        <f t="shared" si="399"/>
        <v>400300</v>
      </c>
      <c r="DL181" s="743">
        <f t="shared" si="400"/>
        <v>-37430</v>
      </c>
      <c r="DM181" s="744">
        <f t="shared" si="401"/>
        <v>-717.35901490105891</v>
      </c>
      <c r="DN181" s="480"/>
      <c r="DO181" s="379"/>
      <c r="DP181" s="484"/>
      <c r="DQ181" s="519">
        <f t="shared" si="455"/>
        <v>685000</v>
      </c>
      <c r="DR181" s="708">
        <f t="shared" si="402"/>
        <v>280700</v>
      </c>
      <c r="DS181" s="529">
        <f t="shared" si="403"/>
        <v>404300</v>
      </c>
      <c r="DT181" s="743">
        <f t="shared" si="404"/>
        <v>-33430</v>
      </c>
      <c r="DU181" s="744">
        <f t="shared" si="405"/>
        <v>-640.69761870538071</v>
      </c>
      <c r="DV181" s="484"/>
      <c r="DW181" s="379"/>
      <c r="DX181" s="486"/>
      <c r="DY181" s="464">
        <f t="shared" si="476"/>
        <v>685000</v>
      </c>
      <c r="DZ181" s="708">
        <f t="shared" si="406"/>
        <v>246227.5</v>
      </c>
      <c r="EA181" s="529">
        <f t="shared" si="477"/>
        <v>438772.5</v>
      </c>
      <c r="EB181" s="530">
        <f t="shared" si="478"/>
        <v>1042.5</v>
      </c>
      <c r="EC181" s="533">
        <f t="shared" si="479"/>
        <v>39.959752766997269</v>
      </c>
      <c r="ED181" s="464">
        <f t="shared" si="456"/>
        <v>0</v>
      </c>
      <c r="EE181" s="524">
        <f t="shared" si="407"/>
        <v>1042.5</v>
      </c>
      <c r="EF181" s="531">
        <f t="shared" si="480"/>
        <v>39.959752766997269</v>
      </c>
      <c r="EG181" s="531">
        <f t="shared" si="481"/>
        <v>19.979876383498635</v>
      </c>
      <c r="EH181" s="486"/>
      <c r="EI181" s="379"/>
      <c r="EJ181" s="686"/>
      <c r="EK181" s="519">
        <f t="shared" si="457"/>
        <v>685000</v>
      </c>
      <c r="EL181" s="708">
        <f t="shared" si="408"/>
        <v>184450</v>
      </c>
      <c r="EM181" s="529">
        <f t="shared" si="409"/>
        <v>500550</v>
      </c>
      <c r="EN181" s="530">
        <f t="shared" si="410"/>
        <v>62820</v>
      </c>
      <c r="EO181" s="531">
        <f t="shared" si="411"/>
        <v>1203.9672272531263</v>
      </c>
      <c r="EP181" s="641">
        <f t="shared" si="412"/>
        <v>0</v>
      </c>
      <c r="EQ181" s="530">
        <f t="shared" si="413"/>
        <v>62820</v>
      </c>
      <c r="ER181" s="532">
        <f t="shared" si="414"/>
        <v>1203.9672272531263</v>
      </c>
      <c r="ES181" s="686"/>
      <c r="ET181" s="379"/>
      <c r="EU181" s="686"/>
      <c r="EV181" s="519">
        <f t="shared" si="458"/>
        <v>685000</v>
      </c>
      <c r="EW181" s="708">
        <f t="shared" si="415"/>
        <v>246750</v>
      </c>
      <c r="EX181" s="529">
        <f t="shared" si="416"/>
        <v>438250</v>
      </c>
      <c r="EY181" s="530">
        <f t="shared" si="417"/>
        <v>520</v>
      </c>
      <c r="EZ181" s="531">
        <f t="shared" si="418"/>
        <v>9.9659815054381671</v>
      </c>
      <c r="FA181" s="641">
        <f t="shared" si="419"/>
        <v>0</v>
      </c>
      <c r="FB181" s="530">
        <f t="shared" si="420"/>
        <v>520</v>
      </c>
      <c r="FC181" s="532">
        <f t="shared" si="421"/>
        <v>9.9659815054381671</v>
      </c>
      <c r="FD181" s="686"/>
      <c r="FE181" s="379"/>
      <c r="FF181" s="686"/>
      <c r="FG181" s="519">
        <f t="shared" si="459"/>
        <v>685000</v>
      </c>
      <c r="FH181" s="708">
        <f t="shared" si="422"/>
        <v>243450</v>
      </c>
      <c r="FI181" s="529">
        <f t="shared" si="423"/>
        <v>441550</v>
      </c>
      <c r="FJ181" s="530">
        <f t="shared" si="424"/>
        <v>3820</v>
      </c>
      <c r="FK181" s="531">
        <f t="shared" si="425"/>
        <v>73.21163336687269</v>
      </c>
      <c r="FL181" s="641">
        <f t="shared" si="426"/>
        <v>0</v>
      </c>
      <c r="FM181" s="530">
        <f t="shared" si="427"/>
        <v>3820</v>
      </c>
      <c r="FN181" s="532">
        <f t="shared" si="428"/>
        <v>73.21163336687269</v>
      </c>
      <c r="FO181" s="686"/>
      <c r="FP181" s="379"/>
      <c r="FQ181" s="686"/>
      <c r="FR181" s="519">
        <f t="shared" si="460"/>
        <v>685000</v>
      </c>
      <c r="FS181" s="708">
        <f t="shared" si="429"/>
        <v>213150</v>
      </c>
      <c r="FT181" s="529">
        <f t="shared" si="430"/>
        <v>471850</v>
      </c>
      <c r="FU181" s="530">
        <f t="shared" si="431"/>
        <v>34120</v>
      </c>
      <c r="FV181" s="531">
        <f t="shared" si="432"/>
        <v>653.92170954913513</v>
      </c>
      <c r="FW181" s="641">
        <f t="shared" si="433"/>
        <v>0</v>
      </c>
      <c r="FX181" s="530">
        <f t="shared" si="434"/>
        <v>34120</v>
      </c>
      <c r="FY181" s="532">
        <f t="shared" si="435"/>
        <v>653.92170954913513</v>
      </c>
      <c r="FZ181" s="686"/>
      <c r="GA181" s="379"/>
      <c r="GB181" s="379"/>
      <c r="GC181" s="379"/>
      <c r="GD181" s="379"/>
      <c r="GE181" s="379"/>
      <c r="GF181" s="379"/>
      <c r="GG181" s="379"/>
    </row>
    <row r="182" spans="1:189" s="1" customFormat="1" x14ac:dyDescent="0.25">
      <c r="A182" s="379"/>
      <c r="B182" s="379"/>
      <c r="C182" s="379"/>
      <c r="D182" s="379"/>
      <c r="E182" s="379"/>
      <c r="F182" s="379"/>
      <c r="G182" s="379"/>
      <c r="H182" s="379"/>
      <c r="I182" s="539"/>
      <c r="J182" s="379"/>
      <c r="K182" s="379"/>
      <c r="L182" s="379"/>
      <c r="M182" s="379"/>
      <c r="N182" s="379"/>
      <c r="O182" s="379"/>
      <c r="P182" s="379"/>
      <c r="Q182" s="379"/>
      <c r="R182" s="539"/>
      <c r="S182" s="379"/>
      <c r="T182" s="228"/>
      <c r="U182" s="450">
        <f t="shared" si="461"/>
        <v>690000</v>
      </c>
      <c r="V182" s="712">
        <f t="shared" si="462"/>
        <v>6964.3008932835655</v>
      </c>
      <c r="W182" s="752">
        <f t="shared" si="463"/>
        <v>-26180</v>
      </c>
      <c r="X182" s="697">
        <f t="shared" si="464"/>
        <v>24220</v>
      </c>
      <c r="Y182" s="745">
        <f t="shared" si="465"/>
        <v>-37880</v>
      </c>
      <c r="Z182" s="642">
        <f t="shared" si="466"/>
        <v>-33730</v>
      </c>
      <c r="AA182" s="439">
        <f t="shared" si="467"/>
        <v>1042.5</v>
      </c>
      <c r="AB182" s="713">
        <f t="shared" si="468"/>
        <v>1042.5</v>
      </c>
      <c r="AC182" s="630">
        <f t="shared" si="374"/>
        <v>34420</v>
      </c>
      <c r="AD182" s="459">
        <f t="shared" si="375"/>
        <v>34420</v>
      </c>
      <c r="AE182" s="228"/>
      <c r="AF182" s="379"/>
      <c r="AG182" s="228"/>
      <c r="AH182" s="715">
        <f t="shared" si="376"/>
        <v>1.5799947577665878</v>
      </c>
      <c r="AI182" s="749">
        <f t="shared" si="436"/>
        <v>-5.9394709378828443</v>
      </c>
      <c r="AJ182" s="716">
        <f t="shared" si="377"/>
        <v>5.4948046644584601</v>
      </c>
      <c r="AK182" s="746">
        <f t="shared" si="437"/>
        <v>-8.5938563455692183</v>
      </c>
      <c r="AL182" s="643">
        <f t="shared" si="438"/>
        <v>-7.6523435727573847</v>
      </c>
      <c r="AM182" s="457">
        <f t="shared" si="439"/>
        <v>0.2365125459412859</v>
      </c>
      <c r="AN182" s="717">
        <f t="shared" si="378"/>
        <v>0.2365125459412859</v>
      </c>
      <c r="AO182" s="633">
        <f t="shared" si="379"/>
        <v>7.8088842506465808</v>
      </c>
      <c r="AP182" s="634">
        <f t="shared" si="380"/>
        <v>7.8088842506465808</v>
      </c>
      <c r="AQ182" s="228"/>
      <c r="AR182" s="379"/>
      <c r="AS182" s="228"/>
      <c r="AT182" s="450">
        <f t="shared" si="440"/>
        <v>690000</v>
      </c>
      <c r="AU182" s="767">
        <f t="shared" si="381"/>
        <v>133.47325750148178</v>
      </c>
      <c r="AV182" s="750">
        <f t="shared" si="441"/>
        <v>-501.7488381007139</v>
      </c>
      <c r="AW182" s="720">
        <f t="shared" si="442"/>
        <v>464.1847539648316</v>
      </c>
      <c r="AX182" s="747">
        <f t="shared" si="443"/>
        <v>-725.98342197307272</v>
      </c>
      <c r="AY182" s="643">
        <f t="shared" si="444"/>
        <v>-646.4472234200565</v>
      </c>
      <c r="AZ182" s="457">
        <f t="shared" si="445"/>
        <v>19.979876383498635</v>
      </c>
      <c r="BA182" s="717">
        <f t="shared" si="446"/>
        <v>19.979876383498635</v>
      </c>
      <c r="BB182" s="458">
        <f t="shared" si="382"/>
        <v>659.67131426381104</v>
      </c>
      <c r="BC182" s="459">
        <f t="shared" si="382"/>
        <v>659.67131426381104</v>
      </c>
      <c r="BD182" s="228"/>
      <c r="BE182" s="379"/>
      <c r="BF182" s="539"/>
      <c r="BG182" s="379"/>
      <c r="BH182" s="379"/>
      <c r="BI182" s="460"/>
      <c r="BJ182" s="464">
        <f t="shared" si="469"/>
        <v>690000</v>
      </c>
      <c r="BK182" s="465">
        <f t="shared" si="383"/>
        <v>249220</v>
      </c>
      <c r="BL182" s="637">
        <f t="shared" si="384"/>
        <v>440780</v>
      </c>
      <c r="BM182" s="219"/>
      <c r="BN182" s="219"/>
      <c r="BO182" s="464">
        <f t="shared" si="447"/>
        <v>690000</v>
      </c>
      <c r="BP182" s="465">
        <f t="shared" si="385"/>
        <v>287100</v>
      </c>
      <c r="BQ182" s="637">
        <f t="shared" si="448"/>
        <v>402900</v>
      </c>
      <c r="BR182" s="707">
        <f t="shared" si="386"/>
        <v>-37880</v>
      </c>
      <c r="BS182" s="298"/>
      <c r="BT182" s="379"/>
      <c r="BU182" s="298"/>
      <c r="BV182" s="464">
        <f t="shared" si="470"/>
        <v>690000</v>
      </c>
      <c r="BW182" s="464">
        <f t="shared" si="471"/>
        <v>17622.42885</v>
      </c>
      <c r="BX182" s="637">
        <f t="shared" si="387"/>
        <v>458402.42885000003</v>
      </c>
      <c r="BY182" s="707">
        <f t="shared" si="388"/>
        <v>17622.428850000026</v>
      </c>
      <c r="BZ182" s="298"/>
      <c r="CA182" s="379"/>
      <c r="CB182" s="219"/>
      <c r="CC182" s="464">
        <f t="shared" si="373"/>
        <v>26302.132611940302</v>
      </c>
      <c r="CD182" s="464">
        <f t="shared" si="389"/>
        <v>716302.13261194027</v>
      </c>
      <c r="CE182" s="465">
        <f t="shared" si="390"/>
        <v>268557.8317186567</v>
      </c>
      <c r="CF182" s="637">
        <f t="shared" si="472"/>
        <v>447744.30089328357</v>
      </c>
      <c r="CG182" s="707">
        <f t="shared" si="391"/>
        <v>6964.3008932835655</v>
      </c>
      <c r="CH182" s="298"/>
      <c r="CI182" s="465">
        <f t="shared" si="392"/>
        <v>258300</v>
      </c>
      <c r="CJ182" s="464">
        <f t="shared" si="473"/>
        <v>431700</v>
      </c>
      <c r="CK182" s="637">
        <f t="shared" si="474"/>
        <v>17622.42885</v>
      </c>
      <c r="CL182" s="637">
        <f t="shared" si="449"/>
        <v>449322.42885000003</v>
      </c>
      <c r="CM182" s="707">
        <f t="shared" si="393"/>
        <v>8542.4288500000257</v>
      </c>
      <c r="CN182" s="298"/>
      <c r="CO182" s="379"/>
      <c r="CP182" s="539"/>
      <c r="CQ182" s="379"/>
      <c r="CR182" s="26"/>
      <c r="CS182" s="519">
        <f t="shared" si="450"/>
        <v>690000</v>
      </c>
      <c r="CT182" s="520">
        <f t="shared" si="482"/>
        <v>275400</v>
      </c>
      <c r="CU182" s="521">
        <f t="shared" si="394"/>
        <v>414600</v>
      </c>
      <c r="CV182" s="523">
        <f t="shared" si="395"/>
        <v>-26180</v>
      </c>
      <c r="CW182" s="26"/>
      <c r="CX182" s="519">
        <f t="shared" si="451"/>
        <v>690000</v>
      </c>
      <c r="CY182" s="520">
        <f t="shared" si="483"/>
        <v>241500</v>
      </c>
      <c r="CZ182" s="521">
        <f t="shared" si="396"/>
        <v>448500</v>
      </c>
      <c r="DA182" s="522">
        <f t="shared" si="397"/>
        <v>7720</v>
      </c>
      <c r="DB182" s="521">
        <f t="shared" si="452"/>
        <v>16500</v>
      </c>
      <c r="DC182" s="521">
        <f t="shared" si="398"/>
        <v>465000</v>
      </c>
      <c r="DD182" s="522">
        <f t="shared" si="475"/>
        <v>24220</v>
      </c>
      <c r="DE182" s="533">
        <f t="shared" si="453"/>
        <v>464.1847539648316</v>
      </c>
      <c r="DF182" s="26"/>
      <c r="DG182" s="379"/>
      <c r="DH182" s="480"/>
      <c r="DI182" s="519">
        <f t="shared" si="454"/>
        <v>690000</v>
      </c>
      <c r="DJ182" s="520">
        <f t="shared" si="484"/>
        <v>287100</v>
      </c>
      <c r="DK182" s="529">
        <f t="shared" si="399"/>
        <v>402900</v>
      </c>
      <c r="DL182" s="743">
        <f t="shared" si="400"/>
        <v>-37880</v>
      </c>
      <c r="DM182" s="744">
        <f t="shared" si="401"/>
        <v>-725.98342197307272</v>
      </c>
      <c r="DN182" s="480"/>
      <c r="DO182" s="379"/>
      <c r="DP182" s="484"/>
      <c r="DQ182" s="519">
        <f t="shared" si="455"/>
        <v>690000</v>
      </c>
      <c r="DR182" s="708">
        <f t="shared" si="402"/>
        <v>282950</v>
      </c>
      <c r="DS182" s="529">
        <f t="shared" si="403"/>
        <v>407050</v>
      </c>
      <c r="DT182" s="743">
        <f t="shared" si="404"/>
        <v>-33730</v>
      </c>
      <c r="DU182" s="744">
        <f t="shared" si="405"/>
        <v>-646.4472234200565</v>
      </c>
      <c r="DV182" s="484"/>
      <c r="DW182" s="379"/>
      <c r="DX182" s="486"/>
      <c r="DY182" s="464">
        <f t="shared" si="476"/>
        <v>690000</v>
      </c>
      <c r="DZ182" s="708">
        <f t="shared" si="406"/>
        <v>248177.5</v>
      </c>
      <c r="EA182" s="529">
        <f t="shared" si="477"/>
        <v>441822.5</v>
      </c>
      <c r="EB182" s="530">
        <f t="shared" si="478"/>
        <v>1042.5</v>
      </c>
      <c r="EC182" s="533">
        <f t="shared" si="479"/>
        <v>39.959752766997269</v>
      </c>
      <c r="ED182" s="464">
        <f t="shared" si="456"/>
        <v>0</v>
      </c>
      <c r="EE182" s="524">
        <f t="shared" si="407"/>
        <v>1042.5</v>
      </c>
      <c r="EF182" s="531">
        <f t="shared" si="480"/>
        <v>39.959752766997269</v>
      </c>
      <c r="EG182" s="531">
        <f t="shared" si="481"/>
        <v>19.979876383498635</v>
      </c>
      <c r="EH182" s="486"/>
      <c r="EI182" s="379"/>
      <c r="EJ182" s="686"/>
      <c r="EK182" s="519">
        <f t="shared" si="457"/>
        <v>690000</v>
      </c>
      <c r="EL182" s="708">
        <f t="shared" si="408"/>
        <v>185850</v>
      </c>
      <c r="EM182" s="529">
        <f t="shared" si="409"/>
        <v>504150</v>
      </c>
      <c r="EN182" s="530">
        <f t="shared" si="410"/>
        <v>63370</v>
      </c>
      <c r="EO182" s="531">
        <f t="shared" si="411"/>
        <v>1214.5081692300321</v>
      </c>
      <c r="EP182" s="641">
        <f t="shared" si="412"/>
        <v>0</v>
      </c>
      <c r="EQ182" s="530">
        <f t="shared" si="413"/>
        <v>63370</v>
      </c>
      <c r="ER182" s="532">
        <f t="shared" si="414"/>
        <v>1214.5081692300321</v>
      </c>
      <c r="ES182" s="686"/>
      <c r="ET182" s="379"/>
      <c r="EU182" s="686"/>
      <c r="EV182" s="519">
        <f t="shared" si="458"/>
        <v>690000</v>
      </c>
      <c r="EW182" s="708">
        <f t="shared" si="415"/>
        <v>248700</v>
      </c>
      <c r="EX182" s="529">
        <f t="shared" si="416"/>
        <v>441300</v>
      </c>
      <c r="EY182" s="530">
        <f t="shared" si="417"/>
        <v>520</v>
      </c>
      <c r="EZ182" s="531">
        <f t="shared" si="418"/>
        <v>9.9659815054381671</v>
      </c>
      <c r="FA182" s="641">
        <f t="shared" si="419"/>
        <v>0</v>
      </c>
      <c r="FB182" s="530">
        <f t="shared" si="420"/>
        <v>520</v>
      </c>
      <c r="FC182" s="532">
        <f t="shared" si="421"/>
        <v>9.9659815054381671</v>
      </c>
      <c r="FD182" s="686"/>
      <c r="FE182" s="379"/>
      <c r="FF182" s="686"/>
      <c r="FG182" s="519">
        <f t="shared" si="459"/>
        <v>690000</v>
      </c>
      <c r="FH182" s="708">
        <f t="shared" si="422"/>
        <v>245400</v>
      </c>
      <c r="FI182" s="529">
        <f t="shared" si="423"/>
        <v>444600</v>
      </c>
      <c r="FJ182" s="530">
        <f t="shared" si="424"/>
        <v>3820</v>
      </c>
      <c r="FK182" s="531">
        <f t="shared" si="425"/>
        <v>73.21163336687269</v>
      </c>
      <c r="FL182" s="641">
        <f t="shared" si="426"/>
        <v>0</v>
      </c>
      <c r="FM182" s="530">
        <f t="shared" si="427"/>
        <v>3820</v>
      </c>
      <c r="FN182" s="532">
        <f t="shared" si="428"/>
        <v>73.21163336687269</v>
      </c>
      <c r="FO182" s="686"/>
      <c r="FP182" s="379"/>
      <c r="FQ182" s="686"/>
      <c r="FR182" s="519">
        <f t="shared" si="460"/>
        <v>690000</v>
      </c>
      <c r="FS182" s="708">
        <f t="shared" si="429"/>
        <v>214800</v>
      </c>
      <c r="FT182" s="529">
        <f t="shared" si="430"/>
        <v>475200</v>
      </c>
      <c r="FU182" s="530">
        <f t="shared" si="431"/>
        <v>34420</v>
      </c>
      <c r="FV182" s="531">
        <f t="shared" si="432"/>
        <v>659.67131426381104</v>
      </c>
      <c r="FW182" s="641">
        <f t="shared" si="433"/>
        <v>0</v>
      </c>
      <c r="FX182" s="530">
        <f t="shared" si="434"/>
        <v>34420</v>
      </c>
      <c r="FY182" s="532">
        <f t="shared" si="435"/>
        <v>659.67131426381104</v>
      </c>
      <c r="FZ182" s="686"/>
      <c r="GA182" s="379"/>
      <c r="GB182" s="379"/>
      <c r="GC182" s="379"/>
      <c r="GD182" s="379"/>
      <c r="GE182" s="379"/>
      <c r="GF182" s="379"/>
      <c r="GG182" s="379"/>
    </row>
    <row r="183" spans="1:189" s="1" customFormat="1" x14ac:dyDescent="0.25">
      <c r="A183" s="379"/>
      <c r="B183" s="379"/>
      <c r="C183" s="379"/>
      <c r="D183" s="379"/>
      <c r="E183" s="379"/>
      <c r="F183" s="379"/>
      <c r="G183" s="379"/>
      <c r="H183" s="379"/>
      <c r="I183" s="539"/>
      <c r="J183" s="379"/>
      <c r="K183" s="379"/>
      <c r="L183" s="379"/>
      <c r="M183" s="379"/>
      <c r="N183" s="379"/>
      <c r="O183" s="379"/>
      <c r="P183" s="379"/>
      <c r="Q183" s="379"/>
      <c r="R183" s="539"/>
      <c r="S183" s="379"/>
      <c r="T183" s="228"/>
      <c r="U183" s="729">
        <f t="shared" si="461"/>
        <v>695000</v>
      </c>
      <c r="V183" s="730">
        <f t="shared" si="462"/>
        <v>6964.3008932835655</v>
      </c>
      <c r="W183" s="753">
        <f t="shared" si="463"/>
        <v>-26480</v>
      </c>
      <c r="X183" s="732">
        <f t="shared" si="464"/>
        <v>24420</v>
      </c>
      <c r="Y183" s="754">
        <f t="shared" si="465"/>
        <v>-38330</v>
      </c>
      <c r="Z183" s="667">
        <f t="shared" si="466"/>
        <v>-34030</v>
      </c>
      <c r="AA183" s="496">
        <f t="shared" si="467"/>
        <v>1042.5</v>
      </c>
      <c r="AB183" s="734">
        <f t="shared" si="468"/>
        <v>1042.5</v>
      </c>
      <c r="AC183" s="668">
        <f t="shared" si="374"/>
        <v>34720</v>
      </c>
      <c r="AD183" s="669">
        <f t="shared" si="375"/>
        <v>34720</v>
      </c>
      <c r="AE183" s="228"/>
      <c r="AF183" s="379"/>
      <c r="AG183" s="228"/>
      <c r="AH183" s="499">
        <f t="shared" si="376"/>
        <v>1.5691370329368375</v>
      </c>
      <c r="AI183" s="755">
        <f t="shared" si="436"/>
        <v>-5.9662483383277385</v>
      </c>
      <c r="AJ183" s="500">
        <f t="shared" si="377"/>
        <v>5.5021066624608519</v>
      </c>
      <c r="AK183" s="756">
        <f t="shared" si="437"/>
        <v>-8.6361895320280286</v>
      </c>
      <c r="AL183" s="673">
        <f t="shared" si="438"/>
        <v>-7.6673501115291893</v>
      </c>
      <c r="AM183" s="503">
        <f t="shared" si="439"/>
        <v>0.23488723159768379</v>
      </c>
      <c r="AN183" s="735">
        <f t="shared" si="378"/>
        <v>0.23488723159768379</v>
      </c>
      <c r="AO183" s="674">
        <f t="shared" si="379"/>
        <v>7.8228150417952822</v>
      </c>
      <c r="AP183" s="675">
        <f t="shared" si="380"/>
        <v>7.8228150417952822</v>
      </c>
      <c r="AQ183" s="228"/>
      <c r="AR183" s="379"/>
      <c r="AS183" s="228"/>
      <c r="AT183" s="729">
        <f t="shared" si="440"/>
        <v>695000</v>
      </c>
      <c r="AU183" s="769">
        <f t="shared" si="381"/>
        <v>133.47325750148178</v>
      </c>
      <c r="AV183" s="757">
        <f t="shared" si="441"/>
        <v>-507.49844281538975</v>
      </c>
      <c r="AW183" s="738">
        <f t="shared" si="442"/>
        <v>468.01782377461547</v>
      </c>
      <c r="AX183" s="758">
        <f t="shared" si="443"/>
        <v>-734.60782904508642</v>
      </c>
      <c r="AY183" s="673">
        <f t="shared" si="444"/>
        <v>-652.19682813473241</v>
      </c>
      <c r="AZ183" s="503">
        <f t="shared" si="445"/>
        <v>19.979876383498635</v>
      </c>
      <c r="BA183" s="735">
        <f t="shared" si="446"/>
        <v>19.979876383498635</v>
      </c>
      <c r="BB183" s="770">
        <f t="shared" si="382"/>
        <v>665.42091897848684</v>
      </c>
      <c r="BC183" s="762">
        <f t="shared" si="382"/>
        <v>665.42091897848684</v>
      </c>
      <c r="BD183" s="228"/>
      <c r="BE183" s="379"/>
      <c r="BF183" s="539"/>
      <c r="BG183" s="379"/>
      <c r="BH183" s="379"/>
      <c r="BI183" s="460"/>
      <c r="BJ183" s="518">
        <f t="shared" si="469"/>
        <v>695000</v>
      </c>
      <c r="BK183" s="349">
        <f t="shared" si="383"/>
        <v>251170</v>
      </c>
      <c r="BL183" s="361">
        <f t="shared" si="384"/>
        <v>443830</v>
      </c>
      <c r="BM183" s="219"/>
      <c r="BN183" s="219"/>
      <c r="BO183" s="518">
        <f t="shared" si="447"/>
        <v>695000</v>
      </c>
      <c r="BP183" s="349">
        <f t="shared" si="385"/>
        <v>289500</v>
      </c>
      <c r="BQ183" s="361">
        <f t="shared" si="448"/>
        <v>405500</v>
      </c>
      <c r="BR183" s="740">
        <f t="shared" si="386"/>
        <v>-38330</v>
      </c>
      <c r="BS183" s="298"/>
      <c r="BT183" s="379"/>
      <c r="BU183" s="298"/>
      <c r="BV183" s="518">
        <f t="shared" si="470"/>
        <v>695000</v>
      </c>
      <c r="BW183" s="518">
        <f t="shared" si="471"/>
        <v>17622.42885</v>
      </c>
      <c r="BX183" s="361">
        <f t="shared" si="387"/>
        <v>461452.42885000003</v>
      </c>
      <c r="BY183" s="740">
        <f t="shared" si="388"/>
        <v>17622.428850000026</v>
      </c>
      <c r="BZ183" s="298"/>
      <c r="CA183" s="379"/>
      <c r="CB183" s="219"/>
      <c r="CC183" s="518">
        <f t="shared" si="373"/>
        <v>26302.132611940302</v>
      </c>
      <c r="CD183" s="518">
        <f t="shared" si="389"/>
        <v>721302.13261194027</v>
      </c>
      <c r="CE183" s="349">
        <f t="shared" si="390"/>
        <v>270507.8317186567</v>
      </c>
      <c r="CF183" s="361">
        <f t="shared" si="472"/>
        <v>450794.30089328357</v>
      </c>
      <c r="CG183" s="740">
        <f t="shared" si="391"/>
        <v>6964.3008932835655</v>
      </c>
      <c r="CH183" s="298"/>
      <c r="CI183" s="349">
        <f t="shared" si="392"/>
        <v>260250</v>
      </c>
      <c r="CJ183" s="518">
        <f t="shared" si="473"/>
        <v>434750</v>
      </c>
      <c r="CK183" s="361">
        <f t="shared" si="474"/>
        <v>17622.42885</v>
      </c>
      <c r="CL183" s="361">
        <f t="shared" si="449"/>
        <v>452372.42885000003</v>
      </c>
      <c r="CM183" s="740">
        <f t="shared" si="393"/>
        <v>8542.4288500000257</v>
      </c>
      <c r="CN183" s="298"/>
      <c r="CO183" s="379"/>
      <c r="CP183" s="539"/>
      <c r="CQ183" s="379"/>
      <c r="CR183" s="26"/>
      <c r="CS183" s="525">
        <f t="shared" si="450"/>
        <v>695000</v>
      </c>
      <c r="CT183" s="656">
        <f t="shared" si="482"/>
        <v>277650</v>
      </c>
      <c r="CU183" s="657">
        <f t="shared" si="394"/>
        <v>417350</v>
      </c>
      <c r="CV183" s="534">
        <f t="shared" si="395"/>
        <v>-26480</v>
      </c>
      <c r="CW183" s="26"/>
      <c r="CX183" s="525">
        <f t="shared" si="451"/>
        <v>695000</v>
      </c>
      <c r="CY183" s="656">
        <f t="shared" si="483"/>
        <v>243250</v>
      </c>
      <c r="CZ183" s="657">
        <f t="shared" si="396"/>
        <v>451750</v>
      </c>
      <c r="DA183" s="527">
        <f t="shared" si="397"/>
        <v>7920</v>
      </c>
      <c r="DB183" s="657">
        <f t="shared" si="452"/>
        <v>16500</v>
      </c>
      <c r="DC183" s="657">
        <f t="shared" si="398"/>
        <v>468250</v>
      </c>
      <c r="DD183" s="527">
        <f t="shared" si="475"/>
        <v>24420</v>
      </c>
      <c r="DE183" s="363">
        <f t="shared" si="453"/>
        <v>468.01782377461547</v>
      </c>
      <c r="DF183" s="26"/>
      <c r="DG183" s="379"/>
      <c r="DH183" s="480"/>
      <c r="DI183" s="525">
        <f t="shared" si="454"/>
        <v>695000</v>
      </c>
      <c r="DJ183" s="656">
        <f t="shared" si="484"/>
        <v>289500</v>
      </c>
      <c r="DK183" s="526">
        <f t="shared" si="399"/>
        <v>405500</v>
      </c>
      <c r="DL183" s="759">
        <f t="shared" si="400"/>
        <v>-38330</v>
      </c>
      <c r="DM183" s="760">
        <f t="shared" si="401"/>
        <v>-734.60782904508642</v>
      </c>
      <c r="DN183" s="480"/>
      <c r="DO183" s="379"/>
      <c r="DP183" s="484"/>
      <c r="DQ183" s="525">
        <f t="shared" si="455"/>
        <v>695000</v>
      </c>
      <c r="DR183" s="741">
        <f t="shared" si="402"/>
        <v>285200</v>
      </c>
      <c r="DS183" s="526">
        <f t="shared" si="403"/>
        <v>409800</v>
      </c>
      <c r="DT183" s="759">
        <f t="shared" si="404"/>
        <v>-34030</v>
      </c>
      <c r="DU183" s="760">
        <f t="shared" si="405"/>
        <v>-652.19682813473241</v>
      </c>
      <c r="DV183" s="484"/>
      <c r="DW183" s="379"/>
      <c r="DX183" s="486"/>
      <c r="DY183" s="518">
        <f t="shared" si="476"/>
        <v>695000</v>
      </c>
      <c r="DZ183" s="741">
        <f t="shared" si="406"/>
        <v>250127.5</v>
      </c>
      <c r="EA183" s="526">
        <f t="shared" si="477"/>
        <v>444872.5</v>
      </c>
      <c r="EB183" s="659">
        <f t="shared" si="478"/>
        <v>1042.5</v>
      </c>
      <c r="EC183" s="363">
        <f t="shared" si="479"/>
        <v>39.959752766997269</v>
      </c>
      <c r="ED183" s="518">
        <f t="shared" si="456"/>
        <v>0</v>
      </c>
      <c r="EE183" s="658">
        <f t="shared" si="407"/>
        <v>1042.5</v>
      </c>
      <c r="EF183" s="660">
        <f t="shared" si="480"/>
        <v>39.959752766997269</v>
      </c>
      <c r="EG183" s="660">
        <f t="shared" si="481"/>
        <v>19.979876383498635</v>
      </c>
      <c r="EH183" s="486"/>
      <c r="EI183" s="379"/>
      <c r="EJ183" s="686"/>
      <c r="EK183" s="525">
        <f t="shared" si="457"/>
        <v>695000</v>
      </c>
      <c r="EL183" s="741">
        <f t="shared" si="408"/>
        <v>187250</v>
      </c>
      <c r="EM183" s="526">
        <f t="shared" si="409"/>
        <v>507750</v>
      </c>
      <c r="EN183" s="659">
        <f t="shared" si="410"/>
        <v>63920</v>
      </c>
      <c r="EO183" s="660">
        <f t="shared" si="411"/>
        <v>1225.0491112069378</v>
      </c>
      <c r="EP183" s="536">
        <f t="shared" si="412"/>
        <v>0</v>
      </c>
      <c r="EQ183" s="659">
        <f t="shared" si="413"/>
        <v>63920</v>
      </c>
      <c r="ER183" s="661">
        <f t="shared" si="414"/>
        <v>1225.0491112069378</v>
      </c>
      <c r="ES183" s="686"/>
      <c r="ET183" s="379"/>
      <c r="EU183" s="686"/>
      <c r="EV183" s="525">
        <f t="shared" si="458"/>
        <v>695000</v>
      </c>
      <c r="EW183" s="741">
        <f t="shared" si="415"/>
        <v>250650</v>
      </c>
      <c r="EX183" s="526">
        <f t="shared" si="416"/>
        <v>444350</v>
      </c>
      <c r="EY183" s="659">
        <f t="shared" si="417"/>
        <v>520</v>
      </c>
      <c r="EZ183" s="660">
        <f t="shared" si="418"/>
        <v>9.9659815054381671</v>
      </c>
      <c r="FA183" s="536">
        <f t="shared" si="419"/>
        <v>0</v>
      </c>
      <c r="FB183" s="659">
        <f t="shared" si="420"/>
        <v>520</v>
      </c>
      <c r="FC183" s="661">
        <f t="shared" si="421"/>
        <v>9.9659815054381671</v>
      </c>
      <c r="FD183" s="686"/>
      <c r="FE183" s="379"/>
      <c r="FF183" s="686"/>
      <c r="FG183" s="525">
        <f t="shared" si="459"/>
        <v>695000</v>
      </c>
      <c r="FH183" s="741">
        <f t="shared" si="422"/>
        <v>247350</v>
      </c>
      <c r="FI183" s="526">
        <f t="shared" si="423"/>
        <v>447650</v>
      </c>
      <c r="FJ183" s="659">
        <f t="shared" si="424"/>
        <v>3820</v>
      </c>
      <c r="FK183" s="660">
        <f t="shared" si="425"/>
        <v>73.21163336687269</v>
      </c>
      <c r="FL183" s="536">
        <f t="shared" si="426"/>
        <v>0</v>
      </c>
      <c r="FM183" s="659">
        <f t="shared" si="427"/>
        <v>3820</v>
      </c>
      <c r="FN183" s="661">
        <f t="shared" si="428"/>
        <v>73.21163336687269</v>
      </c>
      <c r="FO183" s="686"/>
      <c r="FP183" s="379"/>
      <c r="FQ183" s="686"/>
      <c r="FR183" s="525">
        <f t="shared" si="460"/>
        <v>695000</v>
      </c>
      <c r="FS183" s="741">
        <f t="shared" si="429"/>
        <v>216450</v>
      </c>
      <c r="FT183" s="526">
        <f t="shared" si="430"/>
        <v>478550</v>
      </c>
      <c r="FU183" s="659">
        <f t="shared" si="431"/>
        <v>34720</v>
      </c>
      <c r="FV183" s="660">
        <f t="shared" si="432"/>
        <v>665.42091897848684</v>
      </c>
      <c r="FW183" s="536">
        <f t="shared" si="433"/>
        <v>0</v>
      </c>
      <c r="FX183" s="659">
        <f t="shared" si="434"/>
        <v>34720</v>
      </c>
      <c r="FY183" s="661">
        <f t="shared" si="435"/>
        <v>665.42091897848684</v>
      </c>
      <c r="FZ183" s="686"/>
      <c r="GA183" s="379"/>
      <c r="GB183" s="379"/>
      <c r="GC183" s="379"/>
      <c r="GD183" s="379"/>
      <c r="GE183" s="379"/>
      <c r="GF183" s="379"/>
      <c r="GG183" s="379"/>
    </row>
    <row r="184" spans="1:189" s="1" customFormat="1" x14ac:dyDescent="0.25">
      <c r="A184" s="379"/>
      <c r="B184" s="379"/>
      <c r="C184" s="379"/>
      <c r="D184" s="379"/>
      <c r="E184" s="379"/>
      <c r="F184" s="379"/>
      <c r="G184" s="379"/>
      <c r="H184" s="379"/>
      <c r="I184" s="539"/>
      <c r="J184" s="379"/>
      <c r="K184" s="379"/>
      <c r="L184" s="379"/>
      <c r="M184" s="379"/>
      <c r="N184" s="379"/>
      <c r="O184" s="379"/>
      <c r="P184" s="379"/>
      <c r="Q184" s="379"/>
      <c r="R184" s="539"/>
      <c r="S184" s="379"/>
      <c r="T184" s="228"/>
      <c r="U184" s="450">
        <f t="shared" si="461"/>
        <v>700000</v>
      </c>
      <c r="V184" s="712">
        <f t="shared" si="462"/>
        <v>6964.3008932835655</v>
      </c>
      <c r="W184" s="752">
        <f t="shared" si="463"/>
        <v>-26780</v>
      </c>
      <c r="X184" s="697">
        <f t="shared" si="464"/>
        <v>24620</v>
      </c>
      <c r="Y184" s="745">
        <f t="shared" si="465"/>
        <v>-38780</v>
      </c>
      <c r="Z184" s="642">
        <f t="shared" si="466"/>
        <v>-34330</v>
      </c>
      <c r="AA184" s="439">
        <f t="shared" si="467"/>
        <v>1042.5</v>
      </c>
      <c r="AB184" s="713">
        <f t="shared" si="468"/>
        <v>1042.5</v>
      </c>
      <c r="AC184" s="630">
        <f t="shared" si="374"/>
        <v>35020</v>
      </c>
      <c r="AD184" s="459">
        <f t="shared" si="375"/>
        <v>35020</v>
      </c>
      <c r="AE184" s="228"/>
      <c r="AF184" s="379"/>
      <c r="AG184" s="228"/>
      <c r="AH184" s="715">
        <f t="shared" si="376"/>
        <v>1.5584275181891258</v>
      </c>
      <c r="AI184" s="749">
        <f t="shared" si="436"/>
        <v>-5.9926602219835301</v>
      </c>
      <c r="AJ184" s="716">
        <f t="shared" si="377"/>
        <v>5.5093089867525959</v>
      </c>
      <c r="AK184" s="746">
        <f t="shared" si="437"/>
        <v>-8.677944862155389</v>
      </c>
      <c r="AL184" s="643">
        <f t="shared" si="438"/>
        <v>-7.6821518080916578</v>
      </c>
      <c r="AM184" s="457">
        <f t="shared" si="439"/>
        <v>0.23328410311493017</v>
      </c>
      <c r="AN184" s="717">
        <f t="shared" si="378"/>
        <v>0.23328410311493017</v>
      </c>
      <c r="AO184" s="633">
        <f t="shared" si="379"/>
        <v>7.8365556749015397</v>
      </c>
      <c r="AP184" s="634">
        <f t="shared" si="380"/>
        <v>7.8365556749015397</v>
      </c>
      <c r="AQ184" s="228"/>
      <c r="AR184" s="379"/>
      <c r="AS184" s="228"/>
      <c r="AT184" s="450">
        <f t="shared" si="440"/>
        <v>700000</v>
      </c>
      <c r="AU184" s="767">
        <f t="shared" si="381"/>
        <v>133.47325750148178</v>
      </c>
      <c r="AV184" s="750">
        <f t="shared" si="441"/>
        <v>-513.24804753006561</v>
      </c>
      <c r="AW184" s="720">
        <f t="shared" si="442"/>
        <v>471.85089358439939</v>
      </c>
      <c r="AX184" s="747">
        <f t="shared" si="443"/>
        <v>-743.23223611710023</v>
      </c>
      <c r="AY184" s="643">
        <f t="shared" si="444"/>
        <v>-657.94643284940821</v>
      </c>
      <c r="AZ184" s="457">
        <f t="shared" si="445"/>
        <v>19.979876383498635</v>
      </c>
      <c r="BA184" s="717">
        <f t="shared" si="446"/>
        <v>19.979876383498635</v>
      </c>
      <c r="BB184" s="458">
        <f t="shared" si="382"/>
        <v>671.17052369316275</v>
      </c>
      <c r="BC184" s="459">
        <f t="shared" si="382"/>
        <v>671.17052369316275</v>
      </c>
      <c r="BD184" s="228"/>
      <c r="BE184" s="379"/>
      <c r="BF184" s="539"/>
      <c r="BG184" s="379"/>
      <c r="BH184" s="379"/>
      <c r="BI184" s="460"/>
      <c r="BJ184" s="464">
        <f t="shared" si="469"/>
        <v>700000</v>
      </c>
      <c r="BK184" s="465">
        <f t="shared" si="383"/>
        <v>253120</v>
      </c>
      <c r="BL184" s="637">
        <f t="shared" si="384"/>
        <v>446880</v>
      </c>
      <c r="BM184" s="219"/>
      <c r="BN184" s="219"/>
      <c r="BO184" s="464">
        <f t="shared" si="447"/>
        <v>700000</v>
      </c>
      <c r="BP184" s="465">
        <f t="shared" si="385"/>
        <v>291900</v>
      </c>
      <c r="BQ184" s="637">
        <f t="shared" si="448"/>
        <v>408100</v>
      </c>
      <c r="BR184" s="707">
        <f t="shared" si="386"/>
        <v>-38780</v>
      </c>
      <c r="BS184" s="298"/>
      <c r="BT184" s="379"/>
      <c r="BU184" s="298"/>
      <c r="BV184" s="464">
        <f t="shared" si="470"/>
        <v>700000</v>
      </c>
      <c r="BW184" s="464">
        <f t="shared" si="471"/>
        <v>17622.42885</v>
      </c>
      <c r="BX184" s="637">
        <f t="shared" si="387"/>
        <v>464502.42885000003</v>
      </c>
      <c r="BY184" s="707">
        <f t="shared" si="388"/>
        <v>17622.428850000026</v>
      </c>
      <c r="BZ184" s="298"/>
      <c r="CA184" s="379"/>
      <c r="CB184" s="219"/>
      <c r="CC184" s="464">
        <f t="shared" si="373"/>
        <v>26302.132611940302</v>
      </c>
      <c r="CD184" s="464">
        <f t="shared" si="389"/>
        <v>726302.13261194027</v>
      </c>
      <c r="CE184" s="465">
        <f t="shared" si="390"/>
        <v>272457.8317186567</v>
      </c>
      <c r="CF184" s="637">
        <f t="shared" si="472"/>
        <v>453844.30089328357</v>
      </c>
      <c r="CG184" s="707">
        <f t="shared" si="391"/>
        <v>6964.3008932835655</v>
      </c>
      <c r="CH184" s="298"/>
      <c r="CI184" s="465">
        <f t="shared" si="392"/>
        <v>262200</v>
      </c>
      <c r="CJ184" s="464">
        <f t="shared" si="473"/>
        <v>437800</v>
      </c>
      <c r="CK184" s="637">
        <f t="shared" si="474"/>
        <v>17622.42885</v>
      </c>
      <c r="CL184" s="637">
        <f t="shared" si="449"/>
        <v>455422.42885000003</v>
      </c>
      <c r="CM184" s="707">
        <f t="shared" si="393"/>
        <v>8542.4288500000257</v>
      </c>
      <c r="CN184" s="298"/>
      <c r="CO184" s="379"/>
      <c r="CP184" s="539"/>
      <c r="CQ184" s="379"/>
      <c r="CR184" s="26"/>
      <c r="CS184" s="519">
        <f t="shared" si="450"/>
        <v>700000</v>
      </c>
      <c r="CT184" s="520">
        <f t="shared" si="482"/>
        <v>279900</v>
      </c>
      <c r="CU184" s="521">
        <f t="shared" si="394"/>
        <v>420100</v>
      </c>
      <c r="CV184" s="523">
        <f t="shared" si="395"/>
        <v>-26780</v>
      </c>
      <c r="CW184" s="26"/>
      <c r="CX184" s="519">
        <f t="shared" si="451"/>
        <v>700000</v>
      </c>
      <c r="CY184" s="520">
        <f t="shared" si="483"/>
        <v>245000</v>
      </c>
      <c r="CZ184" s="521">
        <f t="shared" si="396"/>
        <v>455000</v>
      </c>
      <c r="DA184" s="522">
        <f t="shared" si="397"/>
        <v>8120</v>
      </c>
      <c r="DB184" s="521">
        <f t="shared" si="452"/>
        <v>16500</v>
      </c>
      <c r="DC184" s="521">
        <f t="shared" si="398"/>
        <v>471500</v>
      </c>
      <c r="DD184" s="522">
        <f t="shared" si="475"/>
        <v>24620</v>
      </c>
      <c r="DE184" s="533">
        <f t="shared" si="453"/>
        <v>471.85089358439939</v>
      </c>
      <c r="DF184" s="26"/>
      <c r="DG184" s="379"/>
      <c r="DH184" s="480"/>
      <c r="DI184" s="519">
        <f t="shared" si="454"/>
        <v>700000</v>
      </c>
      <c r="DJ184" s="520">
        <f t="shared" si="484"/>
        <v>291900</v>
      </c>
      <c r="DK184" s="529">
        <f t="shared" si="399"/>
        <v>408100</v>
      </c>
      <c r="DL184" s="743">
        <f t="shared" si="400"/>
        <v>-38780</v>
      </c>
      <c r="DM184" s="744">
        <f t="shared" si="401"/>
        <v>-743.23223611710023</v>
      </c>
      <c r="DN184" s="480"/>
      <c r="DO184" s="379"/>
      <c r="DP184" s="484"/>
      <c r="DQ184" s="519">
        <f t="shared" si="455"/>
        <v>700000</v>
      </c>
      <c r="DR184" s="708">
        <f t="shared" si="402"/>
        <v>287450</v>
      </c>
      <c r="DS184" s="529">
        <f t="shared" si="403"/>
        <v>412550</v>
      </c>
      <c r="DT184" s="743">
        <f t="shared" si="404"/>
        <v>-34330</v>
      </c>
      <c r="DU184" s="744">
        <f t="shared" si="405"/>
        <v>-657.94643284940821</v>
      </c>
      <c r="DV184" s="484"/>
      <c r="DW184" s="379"/>
      <c r="DX184" s="486"/>
      <c r="DY184" s="464">
        <f t="shared" si="476"/>
        <v>700000</v>
      </c>
      <c r="DZ184" s="708">
        <f t="shared" si="406"/>
        <v>252077.5</v>
      </c>
      <c r="EA184" s="529">
        <f t="shared" si="477"/>
        <v>447922.5</v>
      </c>
      <c r="EB184" s="530">
        <f t="shared" si="478"/>
        <v>1042.5</v>
      </c>
      <c r="EC184" s="533">
        <f t="shared" si="479"/>
        <v>39.959752766997269</v>
      </c>
      <c r="ED184" s="464">
        <f t="shared" si="456"/>
        <v>0</v>
      </c>
      <c r="EE184" s="524">
        <f t="shared" si="407"/>
        <v>1042.5</v>
      </c>
      <c r="EF184" s="531">
        <f t="shared" si="480"/>
        <v>39.959752766997269</v>
      </c>
      <c r="EG184" s="531">
        <f t="shared" si="481"/>
        <v>19.979876383498635</v>
      </c>
      <c r="EH184" s="486"/>
      <c r="EI184" s="379"/>
      <c r="EJ184" s="686"/>
      <c r="EK184" s="519">
        <f t="shared" si="457"/>
        <v>700000</v>
      </c>
      <c r="EL184" s="708">
        <f t="shared" si="408"/>
        <v>188650</v>
      </c>
      <c r="EM184" s="529">
        <f t="shared" si="409"/>
        <v>511350</v>
      </c>
      <c r="EN184" s="530">
        <f t="shared" si="410"/>
        <v>64470</v>
      </c>
      <c r="EO184" s="531">
        <f t="shared" si="411"/>
        <v>1235.5900531838436</v>
      </c>
      <c r="EP184" s="641">
        <f t="shared" si="412"/>
        <v>0</v>
      </c>
      <c r="EQ184" s="530">
        <f t="shared" si="413"/>
        <v>64470</v>
      </c>
      <c r="ER184" s="532">
        <f t="shared" si="414"/>
        <v>1235.5900531838436</v>
      </c>
      <c r="ES184" s="686"/>
      <c r="ET184" s="379"/>
      <c r="EU184" s="686"/>
      <c r="EV184" s="519">
        <f t="shared" si="458"/>
        <v>700000</v>
      </c>
      <c r="EW184" s="708">
        <f t="shared" si="415"/>
        <v>252600</v>
      </c>
      <c r="EX184" s="529">
        <f t="shared" si="416"/>
        <v>447400</v>
      </c>
      <c r="EY184" s="530">
        <f t="shared" si="417"/>
        <v>520</v>
      </c>
      <c r="EZ184" s="531">
        <f t="shared" si="418"/>
        <v>9.9659815054381671</v>
      </c>
      <c r="FA184" s="641">
        <f t="shared" si="419"/>
        <v>0</v>
      </c>
      <c r="FB184" s="530">
        <f t="shared" si="420"/>
        <v>520</v>
      </c>
      <c r="FC184" s="532">
        <f t="shared" si="421"/>
        <v>9.9659815054381671</v>
      </c>
      <c r="FD184" s="686"/>
      <c r="FE184" s="379"/>
      <c r="FF184" s="686"/>
      <c r="FG184" s="519">
        <f t="shared" si="459"/>
        <v>700000</v>
      </c>
      <c r="FH184" s="708">
        <f t="shared" si="422"/>
        <v>249300</v>
      </c>
      <c r="FI184" s="529">
        <f t="shared" si="423"/>
        <v>450700</v>
      </c>
      <c r="FJ184" s="530">
        <f t="shared" si="424"/>
        <v>3820</v>
      </c>
      <c r="FK184" s="531">
        <f t="shared" si="425"/>
        <v>73.21163336687269</v>
      </c>
      <c r="FL184" s="641">
        <f t="shared" si="426"/>
        <v>0</v>
      </c>
      <c r="FM184" s="530">
        <f t="shared" si="427"/>
        <v>3820</v>
      </c>
      <c r="FN184" s="532">
        <f t="shared" si="428"/>
        <v>73.21163336687269</v>
      </c>
      <c r="FO184" s="686"/>
      <c r="FP184" s="379"/>
      <c r="FQ184" s="686"/>
      <c r="FR184" s="519">
        <f t="shared" si="460"/>
        <v>700000</v>
      </c>
      <c r="FS184" s="708">
        <f t="shared" si="429"/>
        <v>218100</v>
      </c>
      <c r="FT184" s="529">
        <f t="shared" si="430"/>
        <v>481900</v>
      </c>
      <c r="FU184" s="530">
        <f t="shared" si="431"/>
        <v>35020</v>
      </c>
      <c r="FV184" s="531">
        <f t="shared" si="432"/>
        <v>671.17052369316275</v>
      </c>
      <c r="FW184" s="641">
        <f t="shared" si="433"/>
        <v>0</v>
      </c>
      <c r="FX184" s="530">
        <f t="shared" si="434"/>
        <v>35020</v>
      </c>
      <c r="FY184" s="532">
        <f t="shared" si="435"/>
        <v>671.17052369316275</v>
      </c>
      <c r="FZ184" s="686"/>
      <c r="GA184" s="379"/>
      <c r="GB184" s="379"/>
      <c r="GC184" s="379"/>
      <c r="GD184" s="379"/>
      <c r="GE184" s="379"/>
      <c r="GF184" s="379"/>
      <c r="GG184" s="379"/>
    </row>
    <row r="185" spans="1:189" s="1" customFormat="1" x14ac:dyDescent="0.25">
      <c r="A185" s="379"/>
      <c r="B185" s="379"/>
      <c r="C185" s="379"/>
      <c r="D185" s="379"/>
      <c r="E185" s="379"/>
      <c r="F185" s="379"/>
      <c r="G185" s="379"/>
      <c r="H185" s="379"/>
      <c r="I185" s="539"/>
      <c r="J185" s="379"/>
      <c r="K185" s="379"/>
      <c r="L185" s="379"/>
      <c r="M185" s="379"/>
      <c r="N185" s="379"/>
      <c r="O185" s="379"/>
      <c r="P185" s="379"/>
      <c r="Q185" s="379"/>
      <c r="R185" s="539"/>
      <c r="S185" s="379"/>
      <c r="T185" s="228"/>
      <c r="U185" s="450">
        <f t="shared" si="461"/>
        <v>705000</v>
      </c>
      <c r="V185" s="712">
        <f t="shared" si="462"/>
        <v>6964.3008932835655</v>
      </c>
      <c r="W185" s="752">
        <f t="shared" si="463"/>
        <v>-27080</v>
      </c>
      <c r="X185" s="697">
        <f t="shared" si="464"/>
        <v>24820</v>
      </c>
      <c r="Y185" s="745">
        <f t="shared" si="465"/>
        <v>-39230</v>
      </c>
      <c r="Z185" s="642">
        <f t="shared" si="466"/>
        <v>-34630</v>
      </c>
      <c r="AA185" s="439">
        <f t="shared" si="467"/>
        <v>1042.5</v>
      </c>
      <c r="AB185" s="713">
        <f t="shared" si="468"/>
        <v>1042.5</v>
      </c>
      <c r="AC185" s="630">
        <f t="shared" si="374"/>
        <v>35320</v>
      </c>
      <c r="AD185" s="459">
        <f t="shared" si="375"/>
        <v>35320</v>
      </c>
      <c r="AE185" s="228"/>
      <c r="AF185" s="379"/>
      <c r="AG185" s="228"/>
      <c r="AH185" s="715">
        <f t="shared" si="376"/>
        <v>1.5478631994495957</v>
      </c>
      <c r="AI185" s="749">
        <f t="shared" si="436"/>
        <v>-6.0187140221812285</v>
      </c>
      <c r="AJ185" s="716">
        <f t="shared" si="377"/>
        <v>5.5164136643477875</v>
      </c>
      <c r="AK185" s="746">
        <f t="shared" si="437"/>
        <v>-8.7191340875247256</v>
      </c>
      <c r="AL185" s="643">
        <f t="shared" si="438"/>
        <v>-7.6967528282177229</v>
      </c>
      <c r="AM185" s="457">
        <f t="shared" si="439"/>
        <v>0.23170270931033715</v>
      </c>
      <c r="AN185" s="717">
        <f t="shared" si="378"/>
        <v>0.23170270931033715</v>
      </c>
      <c r="AO185" s="633">
        <f t="shared" si="379"/>
        <v>7.8501100171137734</v>
      </c>
      <c r="AP185" s="634">
        <f t="shared" si="380"/>
        <v>7.8501100171137734</v>
      </c>
      <c r="AQ185" s="228"/>
      <c r="AR185" s="379"/>
      <c r="AS185" s="228"/>
      <c r="AT185" s="450">
        <f t="shared" si="440"/>
        <v>705000</v>
      </c>
      <c r="AU185" s="767">
        <f t="shared" si="381"/>
        <v>133.47325750148178</v>
      </c>
      <c r="AV185" s="750">
        <f t="shared" si="441"/>
        <v>-518.99765224474152</v>
      </c>
      <c r="AW185" s="720">
        <f t="shared" si="442"/>
        <v>475.68396339418331</v>
      </c>
      <c r="AX185" s="747">
        <f t="shared" si="443"/>
        <v>-751.85664318911404</v>
      </c>
      <c r="AY185" s="643">
        <f t="shared" si="444"/>
        <v>-663.69603756408412</v>
      </c>
      <c r="AZ185" s="457">
        <f t="shared" si="445"/>
        <v>19.979876383498635</v>
      </c>
      <c r="BA185" s="717">
        <f t="shared" si="446"/>
        <v>19.979876383498635</v>
      </c>
      <c r="BB185" s="458">
        <f t="shared" si="382"/>
        <v>676.92012840783866</v>
      </c>
      <c r="BC185" s="459">
        <f t="shared" si="382"/>
        <v>676.92012840783866</v>
      </c>
      <c r="BD185" s="228"/>
      <c r="BE185" s="379"/>
      <c r="BF185" s="539"/>
      <c r="BG185" s="379"/>
      <c r="BH185" s="379"/>
      <c r="BI185" s="460"/>
      <c r="BJ185" s="464">
        <f t="shared" si="469"/>
        <v>705000</v>
      </c>
      <c r="BK185" s="465">
        <f t="shared" si="383"/>
        <v>255070</v>
      </c>
      <c r="BL185" s="637">
        <f t="shared" si="384"/>
        <v>449930</v>
      </c>
      <c r="BM185" s="219"/>
      <c r="BN185" s="219"/>
      <c r="BO185" s="464">
        <f t="shared" si="447"/>
        <v>705000</v>
      </c>
      <c r="BP185" s="465">
        <f t="shared" si="385"/>
        <v>294300</v>
      </c>
      <c r="BQ185" s="637">
        <f t="shared" si="448"/>
        <v>410700</v>
      </c>
      <c r="BR185" s="707">
        <f t="shared" si="386"/>
        <v>-39230</v>
      </c>
      <c r="BS185" s="298"/>
      <c r="BT185" s="379"/>
      <c r="BU185" s="298"/>
      <c r="BV185" s="464">
        <f t="shared" si="470"/>
        <v>705000</v>
      </c>
      <c r="BW185" s="464">
        <f t="shared" si="471"/>
        <v>17622.42885</v>
      </c>
      <c r="BX185" s="637">
        <f t="shared" si="387"/>
        <v>467552.42885000003</v>
      </c>
      <c r="BY185" s="707">
        <f t="shared" si="388"/>
        <v>17622.428850000026</v>
      </c>
      <c r="BZ185" s="298"/>
      <c r="CA185" s="379"/>
      <c r="CB185" s="219"/>
      <c r="CC185" s="464">
        <f t="shared" si="373"/>
        <v>26302.132611940302</v>
      </c>
      <c r="CD185" s="464">
        <f t="shared" si="389"/>
        <v>731302.13261194027</v>
      </c>
      <c r="CE185" s="465">
        <f t="shared" si="390"/>
        <v>274407.8317186567</v>
      </c>
      <c r="CF185" s="637">
        <f t="shared" si="472"/>
        <v>456894.30089328357</v>
      </c>
      <c r="CG185" s="707">
        <f t="shared" si="391"/>
        <v>6964.3008932835655</v>
      </c>
      <c r="CH185" s="298"/>
      <c r="CI185" s="465">
        <f t="shared" si="392"/>
        <v>264150</v>
      </c>
      <c r="CJ185" s="464">
        <f t="shared" si="473"/>
        <v>440850</v>
      </c>
      <c r="CK185" s="637">
        <f t="shared" si="474"/>
        <v>17622.42885</v>
      </c>
      <c r="CL185" s="637">
        <f t="shared" si="449"/>
        <v>458472.42885000003</v>
      </c>
      <c r="CM185" s="707">
        <f t="shared" si="393"/>
        <v>8542.4288500000257</v>
      </c>
      <c r="CN185" s="298"/>
      <c r="CO185" s="379"/>
      <c r="CP185" s="539"/>
      <c r="CQ185" s="379"/>
      <c r="CR185" s="26"/>
      <c r="CS185" s="519">
        <f t="shared" si="450"/>
        <v>705000</v>
      </c>
      <c r="CT185" s="520">
        <f t="shared" si="482"/>
        <v>282150</v>
      </c>
      <c r="CU185" s="521">
        <f t="shared" si="394"/>
        <v>422850</v>
      </c>
      <c r="CV185" s="523">
        <f t="shared" si="395"/>
        <v>-27080</v>
      </c>
      <c r="CW185" s="26"/>
      <c r="CX185" s="519">
        <f t="shared" si="451"/>
        <v>705000</v>
      </c>
      <c r="CY185" s="520">
        <f t="shared" si="483"/>
        <v>246750</v>
      </c>
      <c r="CZ185" s="521">
        <f t="shared" si="396"/>
        <v>458250</v>
      </c>
      <c r="DA185" s="522">
        <f t="shared" si="397"/>
        <v>8320</v>
      </c>
      <c r="DB185" s="521">
        <f t="shared" si="452"/>
        <v>16500</v>
      </c>
      <c r="DC185" s="521">
        <f t="shared" si="398"/>
        <v>474750</v>
      </c>
      <c r="DD185" s="522">
        <f t="shared" si="475"/>
        <v>24820</v>
      </c>
      <c r="DE185" s="533">
        <f t="shared" si="453"/>
        <v>475.68396339418331</v>
      </c>
      <c r="DF185" s="26"/>
      <c r="DG185" s="379"/>
      <c r="DH185" s="480"/>
      <c r="DI185" s="519">
        <f t="shared" si="454"/>
        <v>705000</v>
      </c>
      <c r="DJ185" s="520">
        <f t="shared" si="484"/>
        <v>294300</v>
      </c>
      <c r="DK185" s="529">
        <f t="shared" si="399"/>
        <v>410700</v>
      </c>
      <c r="DL185" s="743">
        <f t="shared" si="400"/>
        <v>-39230</v>
      </c>
      <c r="DM185" s="744">
        <f t="shared" si="401"/>
        <v>-751.85664318911404</v>
      </c>
      <c r="DN185" s="480"/>
      <c r="DO185" s="379"/>
      <c r="DP185" s="484"/>
      <c r="DQ185" s="519">
        <f t="shared" si="455"/>
        <v>705000</v>
      </c>
      <c r="DR185" s="708">
        <f t="shared" si="402"/>
        <v>289700</v>
      </c>
      <c r="DS185" s="529">
        <f t="shared" si="403"/>
        <v>415300</v>
      </c>
      <c r="DT185" s="743">
        <f t="shared" si="404"/>
        <v>-34630</v>
      </c>
      <c r="DU185" s="744">
        <f t="shared" si="405"/>
        <v>-663.69603756408412</v>
      </c>
      <c r="DV185" s="484"/>
      <c r="DW185" s="379"/>
      <c r="DX185" s="486"/>
      <c r="DY185" s="464">
        <f t="shared" si="476"/>
        <v>705000</v>
      </c>
      <c r="DZ185" s="708">
        <f t="shared" si="406"/>
        <v>254027.5</v>
      </c>
      <c r="EA185" s="529">
        <f t="shared" si="477"/>
        <v>450972.5</v>
      </c>
      <c r="EB185" s="530">
        <f t="shared" si="478"/>
        <v>1042.5</v>
      </c>
      <c r="EC185" s="533">
        <f t="shared" si="479"/>
        <v>39.959752766997269</v>
      </c>
      <c r="ED185" s="464">
        <f t="shared" si="456"/>
        <v>0</v>
      </c>
      <c r="EE185" s="524">
        <f t="shared" si="407"/>
        <v>1042.5</v>
      </c>
      <c r="EF185" s="531">
        <f t="shared" si="480"/>
        <v>39.959752766997269</v>
      </c>
      <c r="EG185" s="531">
        <f t="shared" si="481"/>
        <v>19.979876383498635</v>
      </c>
      <c r="EH185" s="486"/>
      <c r="EI185" s="379"/>
      <c r="EJ185" s="686"/>
      <c r="EK185" s="519">
        <f t="shared" si="457"/>
        <v>705000</v>
      </c>
      <c r="EL185" s="708">
        <f t="shared" si="408"/>
        <v>190050</v>
      </c>
      <c r="EM185" s="529">
        <f t="shared" si="409"/>
        <v>514950</v>
      </c>
      <c r="EN185" s="530">
        <f t="shared" si="410"/>
        <v>65020</v>
      </c>
      <c r="EO185" s="531">
        <f t="shared" si="411"/>
        <v>1246.1309951607493</v>
      </c>
      <c r="EP185" s="641">
        <f t="shared" si="412"/>
        <v>0</v>
      </c>
      <c r="EQ185" s="530">
        <f t="shared" si="413"/>
        <v>65020</v>
      </c>
      <c r="ER185" s="532">
        <f t="shared" si="414"/>
        <v>1246.1309951607493</v>
      </c>
      <c r="ES185" s="686"/>
      <c r="ET185" s="379"/>
      <c r="EU185" s="686"/>
      <c r="EV185" s="519">
        <f t="shared" si="458"/>
        <v>705000</v>
      </c>
      <c r="EW185" s="708">
        <f t="shared" si="415"/>
        <v>254550</v>
      </c>
      <c r="EX185" s="529">
        <f t="shared" si="416"/>
        <v>450450</v>
      </c>
      <c r="EY185" s="530">
        <f t="shared" si="417"/>
        <v>520</v>
      </c>
      <c r="EZ185" s="531">
        <f t="shared" si="418"/>
        <v>9.9659815054381671</v>
      </c>
      <c r="FA185" s="641">
        <f t="shared" si="419"/>
        <v>0</v>
      </c>
      <c r="FB185" s="530">
        <f t="shared" si="420"/>
        <v>520</v>
      </c>
      <c r="FC185" s="532">
        <f t="shared" si="421"/>
        <v>9.9659815054381671</v>
      </c>
      <c r="FD185" s="686"/>
      <c r="FE185" s="379"/>
      <c r="FF185" s="686"/>
      <c r="FG185" s="519">
        <f t="shared" si="459"/>
        <v>705000</v>
      </c>
      <c r="FH185" s="708">
        <f t="shared" si="422"/>
        <v>251250</v>
      </c>
      <c r="FI185" s="529">
        <f t="shared" si="423"/>
        <v>453750</v>
      </c>
      <c r="FJ185" s="530">
        <f t="shared" si="424"/>
        <v>3820</v>
      </c>
      <c r="FK185" s="531">
        <f t="shared" si="425"/>
        <v>73.21163336687269</v>
      </c>
      <c r="FL185" s="641">
        <f t="shared" si="426"/>
        <v>0</v>
      </c>
      <c r="FM185" s="530">
        <f t="shared" si="427"/>
        <v>3820</v>
      </c>
      <c r="FN185" s="532">
        <f t="shared" si="428"/>
        <v>73.21163336687269</v>
      </c>
      <c r="FO185" s="686"/>
      <c r="FP185" s="379"/>
      <c r="FQ185" s="686"/>
      <c r="FR185" s="519">
        <f t="shared" si="460"/>
        <v>705000</v>
      </c>
      <c r="FS185" s="708">
        <f t="shared" si="429"/>
        <v>219750</v>
      </c>
      <c r="FT185" s="529">
        <f t="shared" si="430"/>
        <v>485250</v>
      </c>
      <c r="FU185" s="530">
        <f t="shared" si="431"/>
        <v>35320</v>
      </c>
      <c r="FV185" s="531">
        <f t="shared" si="432"/>
        <v>676.92012840783866</v>
      </c>
      <c r="FW185" s="641">
        <f t="shared" si="433"/>
        <v>0</v>
      </c>
      <c r="FX185" s="530">
        <f t="shared" si="434"/>
        <v>35320</v>
      </c>
      <c r="FY185" s="532">
        <f t="shared" si="435"/>
        <v>676.92012840783866</v>
      </c>
      <c r="FZ185" s="686"/>
      <c r="GA185" s="379"/>
      <c r="GB185" s="379"/>
      <c r="GC185" s="379"/>
      <c r="GD185" s="379"/>
      <c r="GE185" s="379"/>
      <c r="GF185" s="379"/>
      <c r="GG185" s="379"/>
    </row>
    <row r="186" spans="1:189" s="1" customFormat="1" x14ac:dyDescent="0.25">
      <c r="A186" s="379"/>
      <c r="B186" s="379"/>
      <c r="C186" s="379"/>
      <c r="D186" s="379"/>
      <c r="E186" s="379"/>
      <c r="F186" s="379"/>
      <c r="G186" s="379"/>
      <c r="H186" s="379"/>
      <c r="I186" s="539"/>
      <c r="J186" s="379"/>
      <c r="K186" s="379"/>
      <c r="L186" s="379"/>
      <c r="M186" s="379"/>
      <c r="N186" s="379"/>
      <c r="O186" s="379"/>
      <c r="P186" s="379"/>
      <c r="Q186" s="379"/>
      <c r="R186" s="539"/>
      <c r="S186" s="379"/>
      <c r="T186" s="228"/>
      <c r="U186" s="450">
        <f t="shared" si="461"/>
        <v>710000</v>
      </c>
      <c r="V186" s="712">
        <f t="shared" si="462"/>
        <v>6964.3008932835655</v>
      </c>
      <c r="W186" s="752">
        <f t="shared" si="463"/>
        <v>-27380</v>
      </c>
      <c r="X186" s="697">
        <f t="shared" si="464"/>
        <v>25020</v>
      </c>
      <c r="Y186" s="745">
        <f t="shared" si="465"/>
        <v>-39680</v>
      </c>
      <c r="Z186" s="642">
        <f t="shared" si="466"/>
        <v>-34930</v>
      </c>
      <c r="AA186" s="439">
        <f t="shared" si="467"/>
        <v>1042.5</v>
      </c>
      <c r="AB186" s="713">
        <f t="shared" si="468"/>
        <v>1042.5</v>
      </c>
      <c r="AC186" s="630">
        <f t="shared" si="374"/>
        <v>35620</v>
      </c>
      <c r="AD186" s="459">
        <f t="shared" si="375"/>
        <v>35620</v>
      </c>
      <c r="AE186" s="228"/>
      <c r="AF186" s="379"/>
      <c r="AG186" s="228"/>
      <c r="AH186" s="715">
        <f t="shared" si="376"/>
        <v>1.5374411438217064</v>
      </c>
      <c r="AI186" s="749">
        <f t="shared" si="436"/>
        <v>-6.0444169720517458</v>
      </c>
      <c r="AJ186" s="716">
        <f t="shared" si="377"/>
        <v>5.5234226676674467</v>
      </c>
      <c r="AK186" s="746">
        <f t="shared" si="437"/>
        <v>-8.7597686432072059</v>
      </c>
      <c r="AL186" s="643">
        <f t="shared" si="438"/>
        <v>-7.7111572254845688</v>
      </c>
      <c r="AM186" s="457">
        <f t="shared" si="439"/>
        <v>0.23014261115281029</v>
      </c>
      <c r="AN186" s="717">
        <f t="shared" si="378"/>
        <v>0.23014261115281029</v>
      </c>
      <c r="AO186" s="633">
        <f t="shared" si="379"/>
        <v>7.8634818314274364</v>
      </c>
      <c r="AP186" s="634">
        <f t="shared" si="380"/>
        <v>7.8634818314274364</v>
      </c>
      <c r="AQ186" s="228"/>
      <c r="AR186" s="379"/>
      <c r="AS186" s="228"/>
      <c r="AT186" s="450">
        <f t="shared" si="440"/>
        <v>710000</v>
      </c>
      <c r="AU186" s="767">
        <f t="shared" si="381"/>
        <v>133.47325750148178</v>
      </c>
      <c r="AV186" s="750">
        <f t="shared" si="441"/>
        <v>-524.74725695941731</v>
      </c>
      <c r="AW186" s="720">
        <f t="shared" si="442"/>
        <v>479.51703320396723</v>
      </c>
      <c r="AX186" s="747">
        <f t="shared" si="443"/>
        <v>-760.48105026112785</v>
      </c>
      <c r="AY186" s="643">
        <f t="shared" si="444"/>
        <v>-669.44564227876003</v>
      </c>
      <c r="AZ186" s="457">
        <f t="shared" si="445"/>
        <v>19.979876383498635</v>
      </c>
      <c r="BA186" s="717">
        <f t="shared" si="446"/>
        <v>19.979876383498635</v>
      </c>
      <c r="BB186" s="458">
        <f t="shared" si="382"/>
        <v>682.66973312251446</v>
      </c>
      <c r="BC186" s="459">
        <f t="shared" si="382"/>
        <v>682.66973312251446</v>
      </c>
      <c r="BD186" s="228"/>
      <c r="BE186" s="379"/>
      <c r="BF186" s="539"/>
      <c r="BG186" s="379"/>
      <c r="BH186" s="379"/>
      <c r="BI186" s="460"/>
      <c r="BJ186" s="464">
        <f t="shared" si="469"/>
        <v>710000</v>
      </c>
      <c r="BK186" s="465">
        <f t="shared" si="383"/>
        <v>257020</v>
      </c>
      <c r="BL186" s="637">
        <f t="shared" si="384"/>
        <v>452980</v>
      </c>
      <c r="BM186" s="219"/>
      <c r="BN186" s="219"/>
      <c r="BO186" s="464">
        <f t="shared" si="447"/>
        <v>710000</v>
      </c>
      <c r="BP186" s="465">
        <f t="shared" si="385"/>
        <v>296700</v>
      </c>
      <c r="BQ186" s="637">
        <f t="shared" si="448"/>
        <v>413300</v>
      </c>
      <c r="BR186" s="707">
        <f t="shared" si="386"/>
        <v>-39680</v>
      </c>
      <c r="BS186" s="298"/>
      <c r="BT186" s="379"/>
      <c r="BU186" s="298"/>
      <c r="BV186" s="464">
        <f t="shared" si="470"/>
        <v>710000</v>
      </c>
      <c r="BW186" s="464">
        <f t="shared" si="471"/>
        <v>17622.42885</v>
      </c>
      <c r="BX186" s="637">
        <f t="shared" si="387"/>
        <v>470602.42885000003</v>
      </c>
      <c r="BY186" s="707">
        <f t="shared" si="388"/>
        <v>17622.428850000026</v>
      </c>
      <c r="BZ186" s="298"/>
      <c r="CA186" s="379"/>
      <c r="CB186" s="219"/>
      <c r="CC186" s="464">
        <f t="shared" si="373"/>
        <v>26302.132611940302</v>
      </c>
      <c r="CD186" s="464">
        <f t="shared" si="389"/>
        <v>736302.13261194027</v>
      </c>
      <c r="CE186" s="465">
        <f t="shared" si="390"/>
        <v>276357.8317186567</v>
      </c>
      <c r="CF186" s="637">
        <f t="shared" si="472"/>
        <v>459944.30089328357</v>
      </c>
      <c r="CG186" s="707">
        <f t="shared" si="391"/>
        <v>6964.3008932835655</v>
      </c>
      <c r="CH186" s="298"/>
      <c r="CI186" s="465">
        <f t="shared" si="392"/>
        <v>266100</v>
      </c>
      <c r="CJ186" s="464">
        <f t="shared" si="473"/>
        <v>443900</v>
      </c>
      <c r="CK186" s="637">
        <f t="shared" si="474"/>
        <v>17622.42885</v>
      </c>
      <c r="CL186" s="637">
        <f t="shared" si="449"/>
        <v>461522.42885000003</v>
      </c>
      <c r="CM186" s="707">
        <f t="shared" si="393"/>
        <v>8542.4288500000257</v>
      </c>
      <c r="CN186" s="298"/>
      <c r="CO186" s="379"/>
      <c r="CP186" s="539"/>
      <c r="CQ186" s="379"/>
      <c r="CR186" s="26"/>
      <c r="CS186" s="519">
        <f t="shared" si="450"/>
        <v>710000</v>
      </c>
      <c r="CT186" s="520">
        <f t="shared" si="482"/>
        <v>284400</v>
      </c>
      <c r="CU186" s="521">
        <f t="shared" si="394"/>
        <v>425600</v>
      </c>
      <c r="CV186" s="523">
        <f t="shared" si="395"/>
        <v>-27380</v>
      </c>
      <c r="CW186" s="26"/>
      <c r="CX186" s="519">
        <f t="shared" si="451"/>
        <v>710000</v>
      </c>
      <c r="CY186" s="520">
        <f t="shared" si="483"/>
        <v>248500</v>
      </c>
      <c r="CZ186" s="521">
        <f t="shared" si="396"/>
        <v>461500</v>
      </c>
      <c r="DA186" s="522">
        <f t="shared" si="397"/>
        <v>8520</v>
      </c>
      <c r="DB186" s="521">
        <f t="shared" si="452"/>
        <v>16500</v>
      </c>
      <c r="DC186" s="521">
        <f t="shared" si="398"/>
        <v>478000</v>
      </c>
      <c r="DD186" s="522">
        <f t="shared" si="475"/>
        <v>25020</v>
      </c>
      <c r="DE186" s="533">
        <f t="shared" si="453"/>
        <v>479.51703320396723</v>
      </c>
      <c r="DF186" s="26"/>
      <c r="DG186" s="379"/>
      <c r="DH186" s="480"/>
      <c r="DI186" s="519">
        <f t="shared" si="454"/>
        <v>710000</v>
      </c>
      <c r="DJ186" s="520">
        <f t="shared" si="484"/>
        <v>296700</v>
      </c>
      <c r="DK186" s="529">
        <f t="shared" si="399"/>
        <v>413300</v>
      </c>
      <c r="DL186" s="743">
        <f t="shared" si="400"/>
        <v>-39680</v>
      </c>
      <c r="DM186" s="744">
        <f t="shared" si="401"/>
        <v>-760.48105026112785</v>
      </c>
      <c r="DN186" s="480"/>
      <c r="DO186" s="379"/>
      <c r="DP186" s="484"/>
      <c r="DQ186" s="519">
        <f t="shared" si="455"/>
        <v>710000</v>
      </c>
      <c r="DR186" s="708">
        <f t="shared" si="402"/>
        <v>291950</v>
      </c>
      <c r="DS186" s="529">
        <f t="shared" si="403"/>
        <v>418050</v>
      </c>
      <c r="DT186" s="743">
        <f t="shared" si="404"/>
        <v>-34930</v>
      </c>
      <c r="DU186" s="744">
        <f t="shared" si="405"/>
        <v>-669.44564227876003</v>
      </c>
      <c r="DV186" s="484"/>
      <c r="DW186" s="379"/>
      <c r="DX186" s="486"/>
      <c r="DY186" s="464">
        <f t="shared" si="476"/>
        <v>710000</v>
      </c>
      <c r="DZ186" s="708">
        <f t="shared" si="406"/>
        <v>255977.5</v>
      </c>
      <c r="EA186" s="529">
        <f t="shared" si="477"/>
        <v>454022.5</v>
      </c>
      <c r="EB186" s="530">
        <f t="shared" si="478"/>
        <v>1042.5</v>
      </c>
      <c r="EC186" s="533">
        <f t="shared" si="479"/>
        <v>39.959752766997269</v>
      </c>
      <c r="ED186" s="464">
        <f t="shared" si="456"/>
        <v>0</v>
      </c>
      <c r="EE186" s="524">
        <f t="shared" si="407"/>
        <v>1042.5</v>
      </c>
      <c r="EF186" s="531">
        <f t="shared" si="480"/>
        <v>39.959752766997269</v>
      </c>
      <c r="EG186" s="531">
        <f t="shared" si="481"/>
        <v>19.979876383498635</v>
      </c>
      <c r="EH186" s="486"/>
      <c r="EI186" s="379"/>
      <c r="EJ186" s="686"/>
      <c r="EK186" s="519">
        <f t="shared" si="457"/>
        <v>710000</v>
      </c>
      <c r="EL186" s="708">
        <f t="shared" si="408"/>
        <v>191450</v>
      </c>
      <c r="EM186" s="529">
        <f t="shared" si="409"/>
        <v>518550</v>
      </c>
      <c r="EN186" s="530">
        <f t="shared" si="410"/>
        <v>65570</v>
      </c>
      <c r="EO186" s="531">
        <f t="shared" si="411"/>
        <v>1256.671937137655</v>
      </c>
      <c r="EP186" s="641">
        <f t="shared" si="412"/>
        <v>0</v>
      </c>
      <c r="EQ186" s="530">
        <f t="shared" si="413"/>
        <v>65570</v>
      </c>
      <c r="ER186" s="532">
        <f t="shared" si="414"/>
        <v>1256.671937137655</v>
      </c>
      <c r="ES186" s="686"/>
      <c r="ET186" s="379"/>
      <c r="EU186" s="686"/>
      <c r="EV186" s="519">
        <f t="shared" si="458"/>
        <v>710000</v>
      </c>
      <c r="EW186" s="708">
        <f t="shared" si="415"/>
        <v>256500</v>
      </c>
      <c r="EX186" s="529">
        <f t="shared" si="416"/>
        <v>453500</v>
      </c>
      <c r="EY186" s="530">
        <f t="shared" si="417"/>
        <v>520</v>
      </c>
      <c r="EZ186" s="531">
        <f t="shared" si="418"/>
        <v>9.9659815054381671</v>
      </c>
      <c r="FA186" s="641">
        <f t="shared" si="419"/>
        <v>0</v>
      </c>
      <c r="FB186" s="530">
        <f t="shared" si="420"/>
        <v>520</v>
      </c>
      <c r="FC186" s="532">
        <f t="shared" si="421"/>
        <v>9.9659815054381671</v>
      </c>
      <c r="FD186" s="686"/>
      <c r="FE186" s="379"/>
      <c r="FF186" s="686"/>
      <c r="FG186" s="519">
        <f t="shared" si="459"/>
        <v>710000</v>
      </c>
      <c r="FH186" s="708">
        <f t="shared" si="422"/>
        <v>253200</v>
      </c>
      <c r="FI186" s="529">
        <f t="shared" si="423"/>
        <v>456800</v>
      </c>
      <c r="FJ186" s="530">
        <f t="shared" si="424"/>
        <v>3820</v>
      </c>
      <c r="FK186" s="531">
        <f t="shared" si="425"/>
        <v>73.21163336687269</v>
      </c>
      <c r="FL186" s="641">
        <f t="shared" si="426"/>
        <v>0</v>
      </c>
      <c r="FM186" s="530">
        <f t="shared" si="427"/>
        <v>3820</v>
      </c>
      <c r="FN186" s="532">
        <f t="shared" si="428"/>
        <v>73.21163336687269</v>
      </c>
      <c r="FO186" s="686"/>
      <c r="FP186" s="379"/>
      <c r="FQ186" s="686"/>
      <c r="FR186" s="519">
        <f t="shared" si="460"/>
        <v>710000</v>
      </c>
      <c r="FS186" s="708">
        <f t="shared" si="429"/>
        <v>221400</v>
      </c>
      <c r="FT186" s="529">
        <f t="shared" si="430"/>
        <v>488600</v>
      </c>
      <c r="FU186" s="530">
        <f t="shared" si="431"/>
        <v>35620</v>
      </c>
      <c r="FV186" s="531">
        <f t="shared" si="432"/>
        <v>682.66973312251446</v>
      </c>
      <c r="FW186" s="641">
        <f t="shared" si="433"/>
        <v>0</v>
      </c>
      <c r="FX186" s="530">
        <f t="shared" si="434"/>
        <v>35620</v>
      </c>
      <c r="FY186" s="532">
        <f t="shared" si="435"/>
        <v>682.66973312251446</v>
      </c>
      <c r="FZ186" s="686"/>
      <c r="GA186" s="379"/>
      <c r="GB186" s="379"/>
      <c r="GC186" s="379"/>
      <c r="GD186" s="379"/>
      <c r="GE186" s="379"/>
      <c r="GF186" s="379"/>
      <c r="GG186" s="379"/>
    </row>
    <row r="187" spans="1:189" s="1" customFormat="1" x14ac:dyDescent="0.25">
      <c r="A187" s="379"/>
      <c r="B187" s="379"/>
      <c r="C187" s="379"/>
      <c r="D187" s="379"/>
      <c r="E187" s="379"/>
      <c r="F187" s="379"/>
      <c r="G187" s="379"/>
      <c r="H187" s="379"/>
      <c r="I187" s="539"/>
      <c r="J187" s="379"/>
      <c r="K187" s="379"/>
      <c r="L187" s="379"/>
      <c r="M187" s="379"/>
      <c r="N187" s="379"/>
      <c r="O187" s="379"/>
      <c r="P187" s="379"/>
      <c r="Q187" s="379"/>
      <c r="R187" s="539"/>
      <c r="S187" s="379"/>
      <c r="T187" s="228"/>
      <c r="U187" s="450">
        <f t="shared" si="461"/>
        <v>715000</v>
      </c>
      <c r="V187" s="712">
        <f t="shared" si="462"/>
        <v>6964.3008932835655</v>
      </c>
      <c r="W187" s="752">
        <f t="shared" si="463"/>
        <v>-27680</v>
      </c>
      <c r="X187" s="697">
        <f t="shared" si="464"/>
        <v>25220</v>
      </c>
      <c r="Y187" s="745">
        <f t="shared" si="465"/>
        <v>-40130</v>
      </c>
      <c r="Z187" s="642">
        <f t="shared" si="466"/>
        <v>-35230</v>
      </c>
      <c r="AA187" s="439">
        <f t="shared" si="467"/>
        <v>1042.5</v>
      </c>
      <c r="AB187" s="713">
        <f t="shared" si="468"/>
        <v>1042.5</v>
      </c>
      <c r="AC187" s="630">
        <f t="shared" si="374"/>
        <v>35920</v>
      </c>
      <c r="AD187" s="459">
        <f t="shared" si="375"/>
        <v>35920</v>
      </c>
      <c r="AE187" s="228"/>
      <c r="AF187" s="379"/>
      <c r="AG187" s="228"/>
      <c r="AH187" s="715">
        <f t="shared" si="376"/>
        <v>1.5271584968716017</v>
      </c>
      <c r="AI187" s="749">
        <f t="shared" si="436"/>
        <v>-6.0697761112207527</v>
      </c>
      <c r="AJ187" s="716">
        <f t="shared" si="377"/>
        <v>5.5303379163651512</v>
      </c>
      <c r="AK187" s="746">
        <f t="shared" si="437"/>
        <v>-8.7998596583558104</v>
      </c>
      <c r="AL187" s="643">
        <f t="shared" si="438"/>
        <v>-7.7253689450255463</v>
      </c>
      <c r="AM187" s="457">
        <f t="shared" si="439"/>
        <v>0.22860338135648969</v>
      </c>
      <c r="AN187" s="717">
        <f t="shared" si="378"/>
        <v>0.22860338135648969</v>
      </c>
      <c r="AO187" s="633">
        <f t="shared" si="379"/>
        <v>7.8766747801679715</v>
      </c>
      <c r="AP187" s="634">
        <f t="shared" si="380"/>
        <v>7.8766747801679715</v>
      </c>
      <c r="AQ187" s="228"/>
      <c r="AR187" s="379"/>
      <c r="AS187" s="228"/>
      <c r="AT187" s="450">
        <f t="shared" si="440"/>
        <v>715000</v>
      </c>
      <c r="AU187" s="767">
        <f t="shared" si="381"/>
        <v>133.47325750148178</v>
      </c>
      <c r="AV187" s="750">
        <f t="shared" si="441"/>
        <v>-530.49686167409322</v>
      </c>
      <c r="AW187" s="720">
        <f t="shared" si="442"/>
        <v>483.35010301375115</v>
      </c>
      <c r="AX187" s="747">
        <f t="shared" si="443"/>
        <v>-769.10545733314166</v>
      </c>
      <c r="AY187" s="643">
        <f t="shared" si="444"/>
        <v>-675.19524699343583</v>
      </c>
      <c r="AZ187" s="457">
        <f t="shared" si="445"/>
        <v>19.979876383498635</v>
      </c>
      <c r="BA187" s="717">
        <f t="shared" si="446"/>
        <v>19.979876383498635</v>
      </c>
      <c r="BB187" s="458">
        <f t="shared" si="382"/>
        <v>688.41933783719037</v>
      </c>
      <c r="BC187" s="459">
        <f t="shared" si="382"/>
        <v>688.41933783719037</v>
      </c>
      <c r="BD187" s="228"/>
      <c r="BE187" s="379"/>
      <c r="BF187" s="539"/>
      <c r="BG187" s="379"/>
      <c r="BH187" s="379"/>
      <c r="BI187" s="460"/>
      <c r="BJ187" s="464">
        <f t="shared" si="469"/>
        <v>715000</v>
      </c>
      <c r="BK187" s="465">
        <f t="shared" si="383"/>
        <v>258970</v>
      </c>
      <c r="BL187" s="637">
        <f t="shared" si="384"/>
        <v>456030</v>
      </c>
      <c r="BM187" s="219"/>
      <c r="BN187" s="219"/>
      <c r="BO187" s="464">
        <f t="shared" si="447"/>
        <v>715000</v>
      </c>
      <c r="BP187" s="465">
        <f t="shared" si="385"/>
        <v>299100</v>
      </c>
      <c r="BQ187" s="637">
        <f t="shared" si="448"/>
        <v>415900</v>
      </c>
      <c r="BR187" s="707">
        <f t="shared" si="386"/>
        <v>-40130</v>
      </c>
      <c r="BS187" s="298"/>
      <c r="BT187" s="379"/>
      <c r="BU187" s="298"/>
      <c r="BV187" s="464">
        <f t="shared" si="470"/>
        <v>715000</v>
      </c>
      <c r="BW187" s="464">
        <f t="shared" si="471"/>
        <v>17622.42885</v>
      </c>
      <c r="BX187" s="637">
        <f t="shared" si="387"/>
        <v>473652.42885000003</v>
      </c>
      <c r="BY187" s="707">
        <f t="shared" si="388"/>
        <v>17622.428850000026</v>
      </c>
      <c r="BZ187" s="298"/>
      <c r="CA187" s="379"/>
      <c r="CB187" s="219"/>
      <c r="CC187" s="464">
        <f t="shared" si="373"/>
        <v>26302.132611940302</v>
      </c>
      <c r="CD187" s="464">
        <f t="shared" si="389"/>
        <v>741302.13261194027</v>
      </c>
      <c r="CE187" s="465">
        <f t="shared" si="390"/>
        <v>278307.8317186567</v>
      </c>
      <c r="CF187" s="637">
        <f t="shared" si="472"/>
        <v>462994.30089328357</v>
      </c>
      <c r="CG187" s="707">
        <f t="shared" si="391"/>
        <v>6964.3008932835655</v>
      </c>
      <c r="CH187" s="298"/>
      <c r="CI187" s="465">
        <f t="shared" si="392"/>
        <v>268050</v>
      </c>
      <c r="CJ187" s="464">
        <f t="shared" si="473"/>
        <v>446950</v>
      </c>
      <c r="CK187" s="637">
        <f t="shared" si="474"/>
        <v>17622.42885</v>
      </c>
      <c r="CL187" s="637">
        <f t="shared" si="449"/>
        <v>464572.42885000003</v>
      </c>
      <c r="CM187" s="707">
        <f t="shared" si="393"/>
        <v>8542.4288500000257</v>
      </c>
      <c r="CN187" s="298"/>
      <c r="CO187" s="379"/>
      <c r="CP187" s="539"/>
      <c r="CQ187" s="379"/>
      <c r="CR187" s="26"/>
      <c r="CS187" s="519">
        <f t="shared" si="450"/>
        <v>715000</v>
      </c>
      <c r="CT187" s="520">
        <f t="shared" si="482"/>
        <v>286650</v>
      </c>
      <c r="CU187" s="521">
        <f t="shared" si="394"/>
        <v>428350</v>
      </c>
      <c r="CV187" s="523">
        <f t="shared" si="395"/>
        <v>-27680</v>
      </c>
      <c r="CW187" s="26"/>
      <c r="CX187" s="519">
        <f t="shared" si="451"/>
        <v>715000</v>
      </c>
      <c r="CY187" s="520">
        <f t="shared" si="483"/>
        <v>250250</v>
      </c>
      <c r="CZ187" s="521">
        <f t="shared" si="396"/>
        <v>464750</v>
      </c>
      <c r="DA187" s="522">
        <f t="shared" si="397"/>
        <v>8720</v>
      </c>
      <c r="DB187" s="521">
        <f t="shared" si="452"/>
        <v>16500</v>
      </c>
      <c r="DC187" s="521">
        <f t="shared" si="398"/>
        <v>481250</v>
      </c>
      <c r="DD187" s="522">
        <f t="shared" si="475"/>
        <v>25220</v>
      </c>
      <c r="DE187" s="533">
        <f t="shared" si="453"/>
        <v>483.35010301375115</v>
      </c>
      <c r="DF187" s="26"/>
      <c r="DG187" s="379"/>
      <c r="DH187" s="480"/>
      <c r="DI187" s="519">
        <f t="shared" si="454"/>
        <v>715000</v>
      </c>
      <c r="DJ187" s="520">
        <f t="shared" si="484"/>
        <v>299100</v>
      </c>
      <c r="DK187" s="529">
        <f t="shared" si="399"/>
        <v>415900</v>
      </c>
      <c r="DL187" s="743">
        <f t="shared" si="400"/>
        <v>-40130</v>
      </c>
      <c r="DM187" s="744">
        <f t="shared" si="401"/>
        <v>-769.10545733314166</v>
      </c>
      <c r="DN187" s="480"/>
      <c r="DO187" s="379"/>
      <c r="DP187" s="484"/>
      <c r="DQ187" s="519">
        <f t="shared" si="455"/>
        <v>715000</v>
      </c>
      <c r="DR187" s="708">
        <f t="shared" si="402"/>
        <v>294200</v>
      </c>
      <c r="DS187" s="529">
        <f t="shared" si="403"/>
        <v>420800</v>
      </c>
      <c r="DT187" s="743">
        <f t="shared" si="404"/>
        <v>-35230</v>
      </c>
      <c r="DU187" s="744">
        <f t="shared" si="405"/>
        <v>-675.19524699343583</v>
      </c>
      <c r="DV187" s="484"/>
      <c r="DW187" s="379"/>
      <c r="DX187" s="486"/>
      <c r="DY187" s="464">
        <f t="shared" si="476"/>
        <v>715000</v>
      </c>
      <c r="DZ187" s="708">
        <f t="shared" si="406"/>
        <v>257927.5</v>
      </c>
      <c r="EA187" s="529">
        <f t="shared" si="477"/>
        <v>457072.5</v>
      </c>
      <c r="EB187" s="530">
        <f t="shared" si="478"/>
        <v>1042.5</v>
      </c>
      <c r="EC187" s="533">
        <f t="shared" si="479"/>
        <v>39.959752766997269</v>
      </c>
      <c r="ED187" s="464">
        <f t="shared" si="456"/>
        <v>0</v>
      </c>
      <c r="EE187" s="524">
        <f t="shared" si="407"/>
        <v>1042.5</v>
      </c>
      <c r="EF187" s="531">
        <f t="shared" si="480"/>
        <v>39.959752766997269</v>
      </c>
      <c r="EG187" s="531">
        <f t="shared" si="481"/>
        <v>19.979876383498635</v>
      </c>
      <c r="EH187" s="486"/>
      <c r="EI187" s="379"/>
      <c r="EJ187" s="686"/>
      <c r="EK187" s="519">
        <f t="shared" si="457"/>
        <v>715000</v>
      </c>
      <c r="EL187" s="708">
        <f t="shared" si="408"/>
        <v>192850</v>
      </c>
      <c r="EM187" s="529">
        <f t="shared" si="409"/>
        <v>522150</v>
      </c>
      <c r="EN187" s="530">
        <f t="shared" si="410"/>
        <v>66120</v>
      </c>
      <c r="EO187" s="531">
        <f t="shared" si="411"/>
        <v>1267.2128791145608</v>
      </c>
      <c r="EP187" s="641">
        <f t="shared" si="412"/>
        <v>0</v>
      </c>
      <c r="EQ187" s="530">
        <f t="shared" si="413"/>
        <v>66120</v>
      </c>
      <c r="ER187" s="532">
        <f t="shared" si="414"/>
        <v>1267.2128791145608</v>
      </c>
      <c r="ES187" s="686"/>
      <c r="ET187" s="379"/>
      <c r="EU187" s="686"/>
      <c r="EV187" s="519">
        <f t="shared" si="458"/>
        <v>715000</v>
      </c>
      <c r="EW187" s="708">
        <f t="shared" si="415"/>
        <v>258450</v>
      </c>
      <c r="EX187" s="529">
        <f t="shared" si="416"/>
        <v>456550</v>
      </c>
      <c r="EY187" s="530">
        <f t="shared" si="417"/>
        <v>520</v>
      </c>
      <c r="EZ187" s="531">
        <f t="shared" si="418"/>
        <v>9.9659815054381671</v>
      </c>
      <c r="FA187" s="641">
        <f t="shared" si="419"/>
        <v>0</v>
      </c>
      <c r="FB187" s="530">
        <f t="shared" si="420"/>
        <v>520</v>
      </c>
      <c r="FC187" s="532">
        <f t="shared" si="421"/>
        <v>9.9659815054381671</v>
      </c>
      <c r="FD187" s="686"/>
      <c r="FE187" s="379"/>
      <c r="FF187" s="686"/>
      <c r="FG187" s="519">
        <f t="shared" si="459"/>
        <v>715000</v>
      </c>
      <c r="FH187" s="708">
        <f t="shared" si="422"/>
        <v>255150</v>
      </c>
      <c r="FI187" s="529">
        <f t="shared" si="423"/>
        <v>459850</v>
      </c>
      <c r="FJ187" s="530">
        <f t="shared" si="424"/>
        <v>3820</v>
      </c>
      <c r="FK187" s="531">
        <f t="shared" si="425"/>
        <v>73.21163336687269</v>
      </c>
      <c r="FL187" s="641">
        <f t="shared" si="426"/>
        <v>0</v>
      </c>
      <c r="FM187" s="530">
        <f t="shared" si="427"/>
        <v>3820</v>
      </c>
      <c r="FN187" s="532">
        <f t="shared" si="428"/>
        <v>73.21163336687269</v>
      </c>
      <c r="FO187" s="686"/>
      <c r="FP187" s="379"/>
      <c r="FQ187" s="686"/>
      <c r="FR187" s="519">
        <f t="shared" si="460"/>
        <v>715000</v>
      </c>
      <c r="FS187" s="708">
        <f t="shared" si="429"/>
        <v>223050</v>
      </c>
      <c r="FT187" s="529">
        <f t="shared" si="430"/>
        <v>491950</v>
      </c>
      <c r="FU187" s="530">
        <f t="shared" si="431"/>
        <v>35920</v>
      </c>
      <c r="FV187" s="531">
        <f t="shared" si="432"/>
        <v>688.41933783719037</v>
      </c>
      <c r="FW187" s="641">
        <f t="shared" si="433"/>
        <v>0</v>
      </c>
      <c r="FX187" s="530">
        <f t="shared" si="434"/>
        <v>35920</v>
      </c>
      <c r="FY187" s="532">
        <f t="shared" si="435"/>
        <v>688.41933783719037</v>
      </c>
      <c r="FZ187" s="686"/>
      <c r="GA187" s="379"/>
      <c r="GB187" s="379"/>
      <c r="GC187" s="379"/>
      <c r="GD187" s="379"/>
      <c r="GE187" s="379"/>
      <c r="GF187" s="379"/>
      <c r="GG187" s="379"/>
    </row>
    <row r="188" spans="1:189" s="1" customFormat="1" x14ac:dyDescent="0.25">
      <c r="A188" s="379"/>
      <c r="B188" s="379"/>
      <c r="C188" s="379"/>
      <c r="D188" s="379"/>
      <c r="E188" s="379"/>
      <c r="F188" s="379"/>
      <c r="G188" s="379"/>
      <c r="H188" s="379"/>
      <c r="I188" s="539"/>
      <c r="J188" s="379"/>
      <c r="K188" s="379"/>
      <c r="L188" s="379"/>
      <c r="M188" s="379"/>
      <c r="N188" s="379"/>
      <c r="O188" s="379"/>
      <c r="P188" s="379"/>
      <c r="Q188" s="379"/>
      <c r="R188" s="539"/>
      <c r="S188" s="379"/>
      <c r="T188" s="228"/>
      <c r="U188" s="450">
        <f t="shared" si="461"/>
        <v>720000</v>
      </c>
      <c r="V188" s="712">
        <f t="shared" si="462"/>
        <v>6964.3008932835655</v>
      </c>
      <c r="W188" s="752">
        <f t="shared" si="463"/>
        <v>-27980</v>
      </c>
      <c r="X188" s="697">
        <f t="shared" si="464"/>
        <v>25420</v>
      </c>
      <c r="Y188" s="745">
        <f t="shared" si="465"/>
        <v>-40580</v>
      </c>
      <c r="Z188" s="642">
        <f t="shared" si="466"/>
        <v>-35530</v>
      </c>
      <c r="AA188" s="439">
        <f t="shared" si="467"/>
        <v>1042.5</v>
      </c>
      <c r="AB188" s="713">
        <f t="shared" si="468"/>
        <v>1042.5</v>
      </c>
      <c r="AC188" s="630">
        <f t="shared" si="374"/>
        <v>36220</v>
      </c>
      <c r="AD188" s="459">
        <f t="shared" si="375"/>
        <v>36220</v>
      </c>
      <c r="AE188" s="228"/>
      <c r="AF188" s="379"/>
      <c r="AG188" s="228"/>
      <c r="AH188" s="715">
        <f t="shared" si="376"/>
        <v>1.517012480021688</v>
      </c>
      <c r="AI188" s="749">
        <f t="shared" si="436"/>
        <v>-6.0947982922366473</v>
      </c>
      <c r="AJ188" s="716">
        <f t="shared" si="377"/>
        <v>5.537161279079899</v>
      </c>
      <c r="AK188" s="746">
        <f t="shared" si="437"/>
        <v>-8.8394179663675185</v>
      </c>
      <c r="AL188" s="643">
        <f t="shared" si="438"/>
        <v>-7.7393918271325255</v>
      </c>
      <c r="AM188" s="457">
        <f t="shared" si="439"/>
        <v>0.22708460399058988</v>
      </c>
      <c r="AN188" s="717">
        <f t="shared" si="378"/>
        <v>0.22708460399058988</v>
      </c>
      <c r="AO188" s="633">
        <f t="shared" si="379"/>
        <v>7.8896924283349303</v>
      </c>
      <c r="AP188" s="634">
        <f t="shared" si="380"/>
        <v>7.8896924283349303</v>
      </c>
      <c r="AQ188" s="228"/>
      <c r="AR188" s="379"/>
      <c r="AS188" s="228"/>
      <c r="AT188" s="450">
        <f t="shared" si="440"/>
        <v>720000</v>
      </c>
      <c r="AU188" s="767">
        <f t="shared" si="381"/>
        <v>133.47325750148178</v>
      </c>
      <c r="AV188" s="750">
        <f t="shared" si="441"/>
        <v>-536.24646638876914</v>
      </c>
      <c r="AW188" s="720">
        <f t="shared" si="442"/>
        <v>487.18317282353502</v>
      </c>
      <c r="AX188" s="747">
        <f t="shared" si="443"/>
        <v>-777.72986440515547</v>
      </c>
      <c r="AY188" s="643">
        <f t="shared" si="444"/>
        <v>-680.94485170811174</v>
      </c>
      <c r="AZ188" s="457">
        <f t="shared" si="445"/>
        <v>19.979876383498635</v>
      </c>
      <c r="BA188" s="717">
        <f t="shared" si="446"/>
        <v>19.979876383498635</v>
      </c>
      <c r="BB188" s="458">
        <f t="shared" si="382"/>
        <v>694.16894255186617</v>
      </c>
      <c r="BC188" s="459">
        <f t="shared" si="382"/>
        <v>694.16894255186617</v>
      </c>
      <c r="BD188" s="228"/>
      <c r="BE188" s="379"/>
      <c r="BF188" s="539"/>
      <c r="BG188" s="379"/>
      <c r="BH188" s="379"/>
      <c r="BI188" s="460"/>
      <c r="BJ188" s="464">
        <f t="shared" si="469"/>
        <v>720000</v>
      </c>
      <c r="BK188" s="465">
        <f t="shared" si="383"/>
        <v>260920</v>
      </c>
      <c r="BL188" s="637">
        <f t="shared" si="384"/>
        <v>459080</v>
      </c>
      <c r="BM188" s="219"/>
      <c r="BN188" s="219"/>
      <c r="BO188" s="464">
        <f t="shared" si="447"/>
        <v>720000</v>
      </c>
      <c r="BP188" s="465">
        <f t="shared" si="385"/>
        <v>301500</v>
      </c>
      <c r="BQ188" s="637">
        <f t="shared" si="448"/>
        <v>418500</v>
      </c>
      <c r="BR188" s="707">
        <f t="shared" si="386"/>
        <v>-40580</v>
      </c>
      <c r="BS188" s="298"/>
      <c r="BT188" s="379"/>
      <c r="BU188" s="298"/>
      <c r="BV188" s="464">
        <f t="shared" si="470"/>
        <v>720000</v>
      </c>
      <c r="BW188" s="464">
        <f t="shared" si="471"/>
        <v>17622.42885</v>
      </c>
      <c r="BX188" s="637">
        <f t="shared" si="387"/>
        <v>476702.42885000003</v>
      </c>
      <c r="BY188" s="707">
        <f t="shared" si="388"/>
        <v>17622.428850000026</v>
      </c>
      <c r="BZ188" s="298"/>
      <c r="CA188" s="379"/>
      <c r="CB188" s="219"/>
      <c r="CC188" s="464">
        <f t="shared" si="373"/>
        <v>26302.132611940302</v>
      </c>
      <c r="CD188" s="464">
        <f t="shared" si="389"/>
        <v>746302.13261194027</v>
      </c>
      <c r="CE188" s="465">
        <f t="shared" si="390"/>
        <v>280257.8317186567</v>
      </c>
      <c r="CF188" s="637">
        <f t="shared" si="472"/>
        <v>466044.30089328357</v>
      </c>
      <c r="CG188" s="707">
        <f t="shared" si="391"/>
        <v>6964.3008932835655</v>
      </c>
      <c r="CH188" s="298"/>
      <c r="CI188" s="465">
        <f t="shared" si="392"/>
        <v>270000</v>
      </c>
      <c r="CJ188" s="464">
        <f t="shared" si="473"/>
        <v>450000</v>
      </c>
      <c r="CK188" s="637">
        <f t="shared" si="474"/>
        <v>17622.42885</v>
      </c>
      <c r="CL188" s="637">
        <f t="shared" si="449"/>
        <v>467622.42885000003</v>
      </c>
      <c r="CM188" s="707">
        <f t="shared" si="393"/>
        <v>8542.4288500000257</v>
      </c>
      <c r="CN188" s="298"/>
      <c r="CO188" s="379"/>
      <c r="CP188" s="539"/>
      <c r="CQ188" s="379"/>
      <c r="CR188" s="26"/>
      <c r="CS188" s="519">
        <f t="shared" si="450"/>
        <v>720000</v>
      </c>
      <c r="CT188" s="520">
        <f t="shared" si="482"/>
        <v>288900</v>
      </c>
      <c r="CU188" s="521">
        <f t="shared" si="394"/>
        <v>431100</v>
      </c>
      <c r="CV188" s="523">
        <f t="shared" si="395"/>
        <v>-27980</v>
      </c>
      <c r="CW188" s="26"/>
      <c r="CX188" s="519">
        <f t="shared" si="451"/>
        <v>720000</v>
      </c>
      <c r="CY188" s="520">
        <f t="shared" si="483"/>
        <v>252000</v>
      </c>
      <c r="CZ188" s="521">
        <f t="shared" si="396"/>
        <v>468000</v>
      </c>
      <c r="DA188" s="522">
        <f t="shared" si="397"/>
        <v>8920</v>
      </c>
      <c r="DB188" s="521">
        <f t="shared" si="452"/>
        <v>16500</v>
      </c>
      <c r="DC188" s="521">
        <f t="shared" si="398"/>
        <v>484500</v>
      </c>
      <c r="DD188" s="522">
        <f t="shared" si="475"/>
        <v>25420</v>
      </c>
      <c r="DE188" s="533">
        <f t="shared" si="453"/>
        <v>487.18317282353502</v>
      </c>
      <c r="DF188" s="26"/>
      <c r="DG188" s="379"/>
      <c r="DH188" s="480"/>
      <c r="DI188" s="519">
        <f t="shared" si="454"/>
        <v>720000</v>
      </c>
      <c r="DJ188" s="520">
        <f t="shared" si="484"/>
        <v>301500</v>
      </c>
      <c r="DK188" s="529">
        <f t="shared" si="399"/>
        <v>418500</v>
      </c>
      <c r="DL188" s="743">
        <f t="shared" si="400"/>
        <v>-40580</v>
      </c>
      <c r="DM188" s="744">
        <f t="shared" si="401"/>
        <v>-777.72986440515547</v>
      </c>
      <c r="DN188" s="480"/>
      <c r="DO188" s="379"/>
      <c r="DP188" s="484"/>
      <c r="DQ188" s="519">
        <f t="shared" si="455"/>
        <v>720000</v>
      </c>
      <c r="DR188" s="708">
        <f t="shared" si="402"/>
        <v>296450</v>
      </c>
      <c r="DS188" s="529">
        <f t="shared" si="403"/>
        <v>423550</v>
      </c>
      <c r="DT188" s="743">
        <f t="shared" si="404"/>
        <v>-35530</v>
      </c>
      <c r="DU188" s="744">
        <f t="shared" si="405"/>
        <v>-680.94485170811174</v>
      </c>
      <c r="DV188" s="484"/>
      <c r="DW188" s="379"/>
      <c r="DX188" s="486"/>
      <c r="DY188" s="464">
        <f t="shared" si="476"/>
        <v>720000</v>
      </c>
      <c r="DZ188" s="708">
        <f t="shared" si="406"/>
        <v>259877.5</v>
      </c>
      <c r="EA188" s="529">
        <f t="shared" si="477"/>
        <v>460122.5</v>
      </c>
      <c r="EB188" s="530">
        <f t="shared" si="478"/>
        <v>1042.5</v>
      </c>
      <c r="EC188" s="533">
        <f t="shared" si="479"/>
        <v>39.959752766997269</v>
      </c>
      <c r="ED188" s="464">
        <f t="shared" si="456"/>
        <v>0</v>
      </c>
      <c r="EE188" s="524">
        <f t="shared" si="407"/>
        <v>1042.5</v>
      </c>
      <c r="EF188" s="531">
        <f t="shared" si="480"/>
        <v>39.959752766997269</v>
      </c>
      <c r="EG188" s="531">
        <f t="shared" si="481"/>
        <v>19.979876383498635</v>
      </c>
      <c r="EH188" s="486"/>
      <c r="EI188" s="379"/>
      <c r="EJ188" s="686"/>
      <c r="EK188" s="519">
        <f t="shared" si="457"/>
        <v>720000</v>
      </c>
      <c r="EL188" s="708">
        <f t="shared" si="408"/>
        <v>194250</v>
      </c>
      <c r="EM188" s="529">
        <f t="shared" si="409"/>
        <v>525750</v>
      </c>
      <c r="EN188" s="530">
        <f t="shared" si="410"/>
        <v>66670</v>
      </c>
      <c r="EO188" s="531">
        <f t="shared" si="411"/>
        <v>1277.7538210914665</v>
      </c>
      <c r="EP188" s="641">
        <f t="shared" si="412"/>
        <v>0</v>
      </c>
      <c r="EQ188" s="530">
        <f t="shared" si="413"/>
        <v>66670</v>
      </c>
      <c r="ER188" s="532">
        <f t="shared" si="414"/>
        <v>1277.7538210914665</v>
      </c>
      <c r="ES188" s="686"/>
      <c r="ET188" s="379"/>
      <c r="EU188" s="686"/>
      <c r="EV188" s="519">
        <f t="shared" si="458"/>
        <v>720000</v>
      </c>
      <c r="EW188" s="708">
        <f t="shared" si="415"/>
        <v>260400</v>
      </c>
      <c r="EX188" s="529">
        <f t="shared" si="416"/>
        <v>459600</v>
      </c>
      <c r="EY188" s="530">
        <f t="shared" si="417"/>
        <v>520</v>
      </c>
      <c r="EZ188" s="531">
        <f t="shared" si="418"/>
        <v>9.9659815054381671</v>
      </c>
      <c r="FA188" s="641">
        <f t="shared" si="419"/>
        <v>0</v>
      </c>
      <c r="FB188" s="530">
        <f t="shared" si="420"/>
        <v>520</v>
      </c>
      <c r="FC188" s="532">
        <f t="shared" si="421"/>
        <v>9.9659815054381671</v>
      </c>
      <c r="FD188" s="686"/>
      <c r="FE188" s="379"/>
      <c r="FF188" s="686"/>
      <c r="FG188" s="519">
        <f t="shared" si="459"/>
        <v>720000</v>
      </c>
      <c r="FH188" s="708">
        <f t="shared" si="422"/>
        <v>257100</v>
      </c>
      <c r="FI188" s="529">
        <f t="shared" si="423"/>
        <v>462900</v>
      </c>
      <c r="FJ188" s="530">
        <f t="shared" si="424"/>
        <v>3820</v>
      </c>
      <c r="FK188" s="531">
        <f t="shared" si="425"/>
        <v>73.21163336687269</v>
      </c>
      <c r="FL188" s="641">
        <f t="shared" si="426"/>
        <v>0</v>
      </c>
      <c r="FM188" s="530">
        <f t="shared" si="427"/>
        <v>3820</v>
      </c>
      <c r="FN188" s="532">
        <f t="shared" si="428"/>
        <v>73.21163336687269</v>
      </c>
      <c r="FO188" s="686"/>
      <c r="FP188" s="379"/>
      <c r="FQ188" s="686"/>
      <c r="FR188" s="519">
        <f t="shared" si="460"/>
        <v>720000</v>
      </c>
      <c r="FS188" s="708">
        <f t="shared" si="429"/>
        <v>224700</v>
      </c>
      <c r="FT188" s="529">
        <f t="shared" si="430"/>
        <v>495300</v>
      </c>
      <c r="FU188" s="530">
        <f t="shared" si="431"/>
        <v>36220</v>
      </c>
      <c r="FV188" s="531">
        <f t="shared" si="432"/>
        <v>694.16894255186617</v>
      </c>
      <c r="FW188" s="641">
        <f t="shared" si="433"/>
        <v>0</v>
      </c>
      <c r="FX188" s="530">
        <f t="shared" si="434"/>
        <v>36220</v>
      </c>
      <c r="FY188" s="532">
        <f t="shared" si="435"/>
        <v>694.16894255186617</v>
      </c>
      <c r="FZ188" s="686"/>
      <c r="GA188" s="379"/>
      <c r="GB188" s="379"/>
      <c r="GC188" s="379"/>
      <c r="GD188" s="379"/>
      <c r="GE188" s="379"/>
      <c r="GF188" s="379"/>
      <c r="GG188" s="379"/>
    </row>
    <row r="189" spans="1:189" s="1" customFormat="1" x14ac:dyDescent="0.25">
      <c r="A189" s="379"/>
      <c r="B189" s="379"/>
      <c r="C189" s="379"/>
      <c r="D189" s="379"/>
      <c r="E189" s="379"/>
      <c r="F189" s="379"/>
      <c r="G189" s="379"/>
      <c r="H189" s="379"/>
      <c r="I189" s="539"/>
      <c r="J189" s="379"/>
      <c r="K189" s="379"/>
      <c r="L189" s="379"/>
      <c r="M189" s="379"/>
      <c r="N189" s="379"/>
      <c r="O189" s="379"/>
      <c r="P189" s="379"/>
      <c r="Q189" s="379"/>
      <c r="R189" s="539"/>
      <c r="S189" s="379"/>
      <c r="T189" s="228"/>
      <c r="U189" s="450">
        <f t="shared" si="461"/>
        <v>725000</v>
      </c>
      <c r="V189" s="712">
        <f t="shared" si="462"/>
        <v>6964.3008932835655</v>
      </c>
      <c r="W189" s="752">
        <f t="shared" si="463"/>
        <v>-28280</v>
      </c>
      <c r="X189" s="697">
        <f t="shared" si="464"/>
        <v>25620</v>
      </c>
      <c r="Y189" s="745">
        <f t="shared" si="465"/>
        <v>-41030</v>
      </c>
      <c r="Z189" s="642">
        <f t="shared" si="466"/>
        <v>-35830</v>
      </c>
      <c r="AA189" s="439">
        <f t="shared" si="467"/>
        <v>1042.5</v>
      </c>
      <c r="AB189" s="713">
        <f t="shared" si="468"/>
        <v>1042.5</v>
      </c>
      <c r="AC189" s="630">
        <f t="shared" si="374"/>
        <v>36520</v>
      </c>
      <c r="AD189" s="459">
        <f t="shared" si="375"/>
        <v>36520</v>
      </c>
      <c r="AE189" s="228"/>
      <c r="AF189" s="379"/>
      <c r="AG189" s="228"/>
      <c r="AH189" s="715">
        <f t="shared" si="376"/>
        <v>1.507000388047425</v>
      </c>
      <c r="AI189" s="749">
        <f t="shared" si="436"/>
        <v>-6.1194901867439899</v>
      </c>
      <c r="AJ189" s="716">
        <f t="shared" si="377"/>
        <v>5.5438945751195554</v>
      </c>
      <c r="AK189" s="746">
        <f t="shared" si="437"/>
        <v>-8.8784541146430662</v>
      </c>
      <c r="AL189" s="643">
        <f t="shared" si="438"/>
        <v>-7.7532296107155991</v>
      </c>
      <c r="AM189" s="457">
        <f t="shared" si="439"/>
        <v>0.22558587410468917</v>
      </c>
      <c r="AN189" s="717">
        <f t="shared" si="378"/>
        <v>0.22558587410468917</v>
      </c>
      <c r="AO189" s="633">
        <f t="shared" si="379"/>
        <v>7.9025382468136671</v>
      </c>
      <c r="AP189" s="634">
        <f t="shared" si="380"/>
        <v>7.9025382468136671</v>
      </c>
      <c r="AQ189" s="228"/>
      <c r="AR189" s="379"/>
      <c r="AS189" s="228"/>
      <c r="AT189" s="450">
        <f t="shared" si="440"/>
        <v>725000</v>
      </c>
      <c r="AU189" s="767">
        <f t="shared" si="381"/>
        <v>133.47325750148178</v>
      </c>
      <c r="AV189" s="750">
        <f t="shared" si="441"/>
        <v>-541.99607110344493</v>
      </c>
      <c r="AW189" s="720">
        <f t="shared" si="442"/>
        <v>491.01624263331894</v>
      </c>
      <c r="AX189" s="747">
        <f t="shared" si="443"/>
        <v>-786.35427147716928</v>
      </c>
      <c r="AY189" s="643">
        <f t="shared" si="444"/>
        <v>-686.69445642278754</v>
      </c>
      <c r="AZ189" s="457">
        <f t="shared" si="445"/>
        <v>19.979876383498635</v>
      </c>
      <c r="BA189" s="717">
        <f t="shared" si="446"/>
        <v>19.979876383498635</v>
      </c>
      <c r="BB189" s="458">
        <f t="shared" si="382"/>
        <v>699.91854726654208</v>
      </c>
      <c r="BC189" s="459">
        <f t="shared" si="382"/>
        <v>699.91854726654208</v>
      </c>
      <c r="BD189" s="228"/>
      <c r="BE189" s="379"/>
      <c r="BF189" s="539"/>
      <c r="BG189" s="379"/>
      <c r="BH189" s="379"/>
      <c r="BI189" s="460"/>
      <c r="BJ189" s="464">
        <f t="shared" si="469"/>
        <v>725000</v>
      </c>
      <c r="BK189" s="465">
        <f t="shared" si="383"/>
        <v>262870</v>
      </c>
      <c r="BL189" s="637">
        <f t="shared" si="384"/>
        <v>462130</v>
      </c>
      <c r="BM189" s="219"/>
      <c r="BN189" s="219"/>
      <c r="BO189" s="464">
        <f t="shared" si="447"/>
        <v>725000</v>
      </c>
      <c r="BP189" s="465">
        <f t="shared" si="385"/>
        <v>303900</v>
      </c>
      <c r="BQ189" s="637">
        <f t="shared" si="448"/>
        <v>421100</v>
      </c>
      <c r="BR189" s="707">
        <f t="shared" si="386"/>
        <v>-41030</v>
      </c>
      <c r="BS189" s="298"/>
      <c r="BT189" s="379"/>
      <c r="BU189" s="298"/>
      <c r="BV189" s="464">
        <f t="shared" si="470"/>
        <v>725000</v>
      </c>
      <c r="BW189" s="464">
        <f t="shared" si="471"/>
        <v>17622.42885</v>
      </c>
      <c r="BX189" s="637">
        <f t="shared" si="387"/>
        <v>479752.42885000003</v>
      </c>
      <c r="BY189" s="707">
        <f t="shared" si="388"/>
        <v>17622.428850000026</v>
      </c>
      <c r="BZ189" s="298"/>
      <c r="CA189" s="379"/>
      <c r="CB189" s="219"/>
      <c r="CC189" s="464">
        <f t="shared" si="373"/>
        <v>26302.132611940302</v>
      </c>
      <c r="CD189" s="464">
        <f t="shared" si="389"/>
        <v>751302.13261194027</v>
      </c>
      <c r="CE189" s="465">
        <f t="shared" si="390"/>
        <v>282207.8317186567</v>
      </c>
      <c r="CF189" s="637">
        <f t="shared" si="472"/>
        <v>469094.30089328357</v>
      </c>
      <c r="CG189" s="707">
        <f t="shared" si="391"/>
        <v>6964.3008932835655</v>
      </c>
      <c r="CH189" s="298"/>
      <c r="CI189" s="465">
        <f t="shared" si="392"/>
        <v>271950</v>
      </c>
      <c r="CJ189" s="464">
        <f t="shared" si="473"/>
        <v>453050</v>
      </c>
      <c r="CK189" s="637">
        <f t="shared" si="474"/>
        <v>17622.42885</v>
      </c>
      <c r="CL189" s="637">
        <f t="shared" si="449"/>
        <v>470672.42885000003</v>
      </c>
      <c r="CM189" s="707">
        <f t="shared" si="393"/>
        <v>8542.4288500000257</v>
      </c>
      <c r="CN189" s="298"/>
      <c r="CO189" s="379"/>
      <c r="CP189" s="539"/>
      <c r="CQ189" s="379"/>
      <c r="CR189" s="26"/>
      <c r="CS189" s="519">
        <f t="shared" si="450"/>
        <v>725000</v>
      </c>
      <c r="CT189" s="520">
        <f t="shared" si="482"/>
        <v>291150</v>
      </c>
      <c r="CU189" s="521">
        <f t="shared" si="394"/>
        <v>433850</v>
      </c>
      <c r="CV189" s="523">
        <f t="shared" si="395"/>
        <v>-28280</v>
      </c>
      <c r="CW189" s="26"/>
      <c r="CX189" s="519">
        <f t="shared" si="451"/>
        <v>725000</v>
      </c>
      <c r="CY189" s="520">
        <f t="shared" si="483"/>
        <v>253750</v>
      </c>
      <c r="CZ189" s="521">
        <f t="shared" si="396"/>
        <v>471250</v>
      </c>
      <c r="DA189" s="522">
        <f t="shared" si="397"/>
        <v>9120</v>
      </c>
      <c r="DB189" s="521">
        <f t="shared" si="452"/>
        <v>16500</v>
      </c>
      <c r="DC189" s="521">
        <f t="shared" si="398"/>
        <v>487750</v>
      </c>
      <c r="DD189" s="522">
        <f t="shared" si="475"/>
        <v>25620</v>
      </c>
      <c r="DE189" s="533">
        <f t="shared" si="453"/>
        <v>491.01624263331894</v>
      </c>
      <c r="DF189" s="26"/>
      <c r="DG189" s="379"/>
      <c r="DH189" s="480"/>
      <c r="DI189" s="519">
        <f t="shared" si="454"/>
        <v>725000</v>
      </c>
      <c r="DJ189" s="520">
        <f t="shared" si="484"/>
        <v>303900</v>
      </c>
      <c r="DK189" s="529">
        <f t="shared" si="399"/>
        <v>421100</v>
      </c>
      <c r="DL189" s="743">
        <f t="shared" si="400"/>
        <v>-41030</v>
      </c>
      <c r="DM189" s="744">
        <f t="shared" si="401"/>
        <v>-786.35427147716928</v>
      </c>
      <c r="DN189" s="480"/>
      <c r="DO189" s="379"/>
      <c r="DP189" s="484"/>
      <c r="DQ189" s="519">
        <f t="shared" si="455"/>
        <v>725000</v>
      </c>
      <c r="DR189" s="708">
        <f t="shared" si="402"/>
        <v>298700</v>
      </c>
      <c r="DS189" s="529">
        <f t="shared" si="403"/>
        <v>426300</v>
      </c>
      <c r="DT189" s="743">
        <f t="shared" si="404"/>
        <v>-35830</v>
      </c>
      <c r="DU189" s="744">
        <f t="shared" si="405"/>
        <v>-686.69445642278754</v>
      </c>
      <c r="DV189" s="484"/>
      <c r="DW189" s="379"/>
      <c r="DX189" s="486"/>
      <c r="DY189" s="464">
        <f t="shared" si="476"/>
        <v>725000</v>
      </c>
      <c r="DZ189" s="708">
        <f t="shared" si="406"/>
        <v>261827.5</v>
      </c>
      <c r="EA189" s="529">
        <f t="shared" si="477"/>
        <v>463172.5</v>
      </c>
      <c r="EB189" s="530">
        <f t="shared" si="478"/>
        <v>1042.5</v>
      </c>
      <c r="EC189" s="533">
        <f t="shared" si="479"/>
        <v>39.959752766997269</v>
      </c>
      <c r="ED189" s="464">
        <f t="shared" si="456"/>
        <v>0</v>
      </c>
      <c r="EE189" s="524">
        <f t="shared" si="407"/>
        <v>1042.5</v>
      </c>
      <c r="EF189" s="531">
        <f t="shared" si="480"/>
        <v>39.959752766997269</v>
      </c>
      <c r="EG189" s="531">
        <f t="shared" si="481"/>
        <v>19.979876383498635</v>
      </c>
      <c r="EH189" s="486"/>
      <c r="EI189" s="379"/>
      <c r="EJ189" s="686"/>
      <c r="EK189" s="519">
        <f t="shared" si="457"/>
        <v>725000</v>
      </c>
      <c r="EL189" s="708">
        <f t="shared" si="408"/>
        <v>195650</v>
      </c>
      <c r="EM189" s="529">
        <f t="shared" si="409"/>
        <v>529350</v>
      </c>
      <c r="EN189" s="530">
        <f t="shared" si="410"/>
        <v>67220</v>
      </c>
      <c r="EO189" s="531">
        <f t="shared" si="411"/>
        <v>1288.2947630683723</v>
      </c>
      <c r="EP189" s="641">
        <f t="shared" si="412"/>
        <v>0</v>
      </c>
      <c r="EQ189" s="530">
        <f t="shared" si="413"/>
        <v>67220</v>
      </c>
      <c r="ER189" s="532">
        <f t="shared" si="414"/>
        <v>1288.2947630683723</v>
      </c>
      <c r="ES189" s="686"/>
      <c r="ET189" s="379"/>
      <c r="EU189" s="686"/>
      <c r="EV189" s="519">
        <f t="shared" si="458"/>
        <v>725000</v>
      </c>
      <c r="EW189" s="708">
        <f t="shared" si="415"/>
        <v>262350</v>
      </c>
      <c r="EX189" s="529">
        <f t="shared" si="416"/>
        <v>462650</v>
      </c>
      <c r="EY189" s="530">
        <f t="shared" si="417"/>
        <v>520</v>
      </c>
      <c r="EZ189" s="531">
        <f t="shared" si="418"/>
        <v>9.9659815054381671</v>
      </c>
      <c r="FA189" s="641">
        <f t="shared" si="419"/>
        <v>0</v>
      </c>
      <c r="FB189" s="530">
        <f t="shared" si="420"/>
        <v>520</v>
      </c>
      <c r="FC189" s="532">
        <f t="shared" si="421"/>
        <v>9.9659815054381671</v>
      </c>
      <c r="FD189" s="686"/>
      <c r="FE189" s="379"/>
      <c r="FF189" s="686"/>
      <c r="FG189" s="519">
        <f t="shared" si="459"/>
        <v>725000</v>
      </c>
      <c r="FH189" s="708">
        <f t="shared" si="422"/>
        <v>259050</v>
      </c>
      <c r="FI189" s="529">
        <f t="shared" si="423"/>
        <v>465950</v>
      </c>
      <c r="FJ189" s="530">
        <f t="shared" si="424"/>
        <v>3820</v>
      </c>
      <c r="FK189" s="531">
        <f t="shared" si="425"/>
        <v>73.21163336687269</v>
      </c>
      <c r="FL189" s="641">
        <f t="shared" si="426"/>
        <v>0</v>
      </c>
      <c r="FM189" s="530">
        <f t="shared" si="427"/>
        <v>3820</v>
      </c>
      <c r="FN189" s="532">
        <f t="shared" si="428"/>
        <v>73.21163336687269</v>
      </c>
      <c r="FO189" s="686"/>
      <c r="FP189" s="379"/>
      <c r="FQ189" s="686"/>
      <c r="FR189" s="519">
        <f t="shared" si="460"/>
        <v>725000</v>
      </c>
      <c r="FS189" s="708">
        <f t="shared" si="429"/>
        <v>226350</v>
      </c>
      <c r="FT189" s="529">
        <f t="shared" si="430"/>
        <v>498650</v>
      </c>
      <c r="FU189" s="530">
        <f t="shared" si="431"/>
        <v>36520</v>
      </c>
      <c r="FV189" s="531">
        <f t="shared" si="432"/>
        <v>699.91854726654208</v>
      </c>
      <c r="FW189" s="641">
        <f t="shared" si="433"/>
        <v>0</v>
      </c>
      <c r="FX189" s="530">
        <f t="shared" si="434"/>
        <v>36520</v>
      </c>
      <c r="FY189" s="532">
        <f t="shared" si="435"/>
        <v>699.91854726654208</v>
      </c>
      <c r="FZ189" s="686"/>
      <c r="GA189" s="379"/>
      <c r="GB189" s="379"/>
      <c r="GC189" s="379"/>
      <c r="GD189" s="379"/>
      <c r="GE189" s="379"/>
      <c r="GF189" s="379"/>
      <c r="GG189" s="379"/>
    </row>
    <row r="190" spans="1:189" s="1" customFormat="1" x14ac:dyDescent="0.25">
      <c r="A190" s="379"/>
      <c r="B190" s="379"/>
      <c r="C190" s="379"/>
      <c r="D190" s="379"/>
      <c r="E190" s="379"/>
      <c r="F190" s="379"/>
      <c r="G190" s="379"/>
      <c r="H190" s="379"/>
      <c r="I190" s="539"/>
      <c r="J190" s="379"/>
      <c r="K190" s="379"/>
      <c r="L190" s="379"/>
      <c r="M190" s="379"/>
      <c r="N190" s="379"/>
      <c r="O190" s="379"/>
      <c r="P190" s="379"/>
      <c r="Q190" s="379"/>
      <c r="R190" s="539"/>
      <c r="S190" s="379"/>
      <c r="T190" s="228"/>
      <c r="U190" s="450">
        <f t="shared" si="461"/>
        <v>730000</v>
      </c>
      <c r="V190" s="712">
        <f t="shared" si="462"/>
        <v>6964.3008932835655</v>
      </c>
      <c r="W190" s="752">
        <f t="shared" si="463"/>
        <v>-28580</v>
      </c>
      <c r="X190" s="697">
        <f t="shared" si="464"/>
        <v>25820</v>
      </c>
      <c r="Y190" s="745">
        <f t="shared" si="465"/>
        <v>-41480</v>
      </c>
      <c r="Z190" s="642">
        <f t="shared" si="466"/>
        <v>-36130</v>
      </c>
      <c r="AA190" s="439">
        <f t="shared" si="467"/>
        <v>1042.5</v>
      </c>
      <c r="AB190" s="713">
        <f t="shared" si="468"/>
        <v>1042.5</v>
      </c>
      <c r="AC190" s="630">
        <f t="shared" si="374"/>
        <v>36820</v>
      </c>
      <c r="AD190" s="459">
        <f t="shared" si="375"/>
        <v>36820</v>
      </c>
      <c r="AE190" s="228"/>
      <c r="AF190" s="379"/>
      <c r="AG190" s="228"/>
      <c r="AH190" s="715">
        <f t="shared" si="376"/>
        <v>1.4971195866725924</v>
      </c>
      <c r="AI190" s="749">
        <f t="shared" si="436"/>
        <v>-6.1438582914140767</v>
      </c>
      <c r="AJ190" s="716">
        <f t="shared" si="377"/>
        <v>5.5505395760780774</v>
      </c>
      <c r="AK190" s="746">
        <f t="shared" si="437"/>
        <v>-8.9169783739627668</v>
      </c>
      <c r="AL190" s="643">
        <f t="shared" si="438"/>
        <v>-7.7668859366266823</v>
      </c>
      <c r="AM190" s="457">
        <f t="shared" si="439"/>
        <v>0.22410679736876049</v>
      </c>
      <c r="AN190" s="717">
        <f t="shared" si="378"/>
        <v>0.22410679736876049</v>
      </c>
      <c r="AO190" s="633">
        <f t="shared" si="379"/>
        <v>7.9152156154606823</v>
      </c>
      <c r="AP190" s="634">
        <f t="shared" si="380"/>
        <v>7.9152156154606823</v>
      </c>
      <c r="AQ190" s="228"/>
      <c r="AR190" s="379"/>
      <c r="AS190" s="228"/>
      <c r="AT190" s="450">
        <f t="shared" si="440"/>
        <v>730000</v>
      </c>
      <c r="AU190" s="767">
        <f t="shared" si="381"/>
        <v>133.47325750148178</v>
      </c>
      <c r="AV190" s="750">
        <f t="shared" si="441"/>
        <v>-547.74567581812084</v>
      </c>
      <c r="AW190" s="720">
        <f t="shared" si="442"/>
        <v>494.84931244310286</v>
      </c>
      <c r="AX190" s="747">
        <f t="shared" si="443"/>
        <v>-794.97867854918309</v>
      </c>
      <c r="AY190" s="643">
        <f t="shared" si="444"/>
        <v>-692.44406113746345</v>
      </c>
      <c r="AZ190" s="457">
        <f t="shared" si="445"/>
        <v>19.979876383498635</v>
      </c>
      <c r="BA190" s="717">
        <f t="shared" si="446"/>
        <v>19.979876383498635</v>
      </c>
      <c r="BB190" s="458">
        <f t="shared" si="382"/>
        <v>705.66815198121799</v>
      </c>
      <c r="BC190" s="459">
        <f t="shared" si="382"/>
        <v>705.66815198121799</v>
      </c>
      <c r="BD190" s="228"/>
      <c r="BE190" s="379"/>
      <c r="BF190" s="539"/>
      <c r="BG190" s="379"/>
      <c r="BH190" s="379"/>
      <c r="BI190" s="460"/>
      <c r="BJ190" s="464">
        <f t="shared" si="469"/>
        <v>730000</v>
      </c>
      <c r="BK190" s="465">
        <f t="shared" si="383"/>
        <v>264820</v>
      </c>
      <c r="BL190" s="637">
        <f t="shared" si="384"/>
        <v>465180</v>
      </c>
      <c r="BM190" s="219"/>
      <c r="BN190" s="219"/>
      <c r="BO190" s="464">
        <f t="shared" si="447"/>
        <v>730000</v>
      </c>
      <c r="BP190" s="465">
        <f t="shared" si="385"/>
        <v>306300</v>
      </c>
      <c r="BQ190" s="637">
        <f t="shared" si="448"/>
        <v>423700</v>
      </c>
      <c r="BR190" s="707">
        <f t="shared" si="386"/>
        <v>-41480</v>
      </c>
      <c r="BS190" s="298"/>
      <c r="BT190" s="379"/>
      <c r="BU190" s="298"/>
      <c r="BV190" s="464">
        <f t="shared" si="470"/>
        <v>730000</v>
      </c>
      <c r="BW190" s="464">
        <f t="shared" si="471"/>
        <v>17622.42885</v>
      </c>
      <c r="BX190" s="637">
        <f t="shared" si="387"/>
        <v>482802.42885000003</v>
      </c>
      <c r="BY190" s="707">
        <f t="shared" si="388"/>
        <v>17622.428850000026</v>
      </c>
      <c r="BZ190" s="298"/>
      <c r="CA190" s="379"/>
      <c r="CB190" s="219"/>
      <c r="CC190" s="464">
        <f t="shared" si="373"/>
        <v>26302.132611940302</v>
      </c>
      <c r="CD190" s="464">
        <f t="shared" si="389"/>
        <v>756302.13261194027</v>
      </c>
      <c r="CE190" s="465">
        <f t="shared" si="390"/>
        <v>284157.8317186567</v>
      </c>
      <c r="CF190" s="637">
        <f t="shared" si="472"/>
        <v>472144.30089328357</v>
      </c>
      <c r="CG190" s="707">
        <f t="shared" si="391"/>
        <v>6964.3008932835655</v>
      </c>
      <c r="CH190" s="298"/>
      <c r="CI190" s="465">
        <f t="shared" si="392"/>
        <v>273900</v>
      </c>
      <c r="CJ190" s="464">
        <f t="shared" si="473"/>
        <v>456100</v>
      </c>
      <c r="CK190" s="637">
        <f t="shared" si="474"/>
        <v>17622.42885</v>
      </c>
      <c r="CL190" s="637">
        <f t="shared" si="449"/>
        <v>473722.42885000003</v>
      </c>
      <c r="CM190" s="707">
        <f t="shared" si="393"/>
        <v>8542.4288500000257</v>
      </c>
      <c r="CN190" s="298"/>
      <c r="CO190" s="379"/>
      <c r="CP190" s="539"/>
      <c r="CQ190" s="379"/>
      <c r="CR190" s="26"/>
      <c r="CS190" s="519">
        <f t="shared" si="450"/>
        <v>730000</v>
      </c>
      <c r="CT190" s="520">
        <f t="shared" si="482"/>
        <v>293400</v>
      </c>
      <c r="CU190" s="521">
        <f t="shared" si="394"/>
        <v>436600</v>
      </c>
      <c r="CV190" s="523">
        <f t="shared" si="395"/>
        <v>-28580</v>
      </c>
      <c r="CW190" s="26"/>
      <c r="CX190" s="519">
        <f t="shared" si="451"/>
        <v>730000</v>
      </c>
      <c r="CY190" s="520">
        <f t="shared" si="483"/>
        <v>255500</v>
      </c>
      <c r="CZ190" s="521">
        <f t="shared" si="396"/>
        <v>474500</v>
      </c>
      <c r="DA190" s="522">
        <f t="shared" si="397"/>
        <v>9320</v>
      </c>
      <c r="DB190" s="521">
        <f t="shared" si="452"/>
        <v>16500</v>
      </c>
      <c r="DC190" s="521">
        <f t="shared" si="398"/>
        <v>491000</v>
      </c>
      <c r="DD190" s="522">
        <f t="shared" si="475"/>
        <v>25820</v>
      </c>
      <c r="DE190" s="533">
        <f t="shared" si="453"/>
        <v>494.84931244310286</v>
      </c>
      <c r="DF190" s="26"/>
      <c r="DG190" s="379"/>
      <c r="DH190" s="480"/>
      <c r="DI190" s="519">
        <f t="shared" si="454"/>
        <v>730000</v>
      </c>
      <c r="DJ190" s="520">
        <f t="shared" si="484"/>
        <v>306300</v>
      </c>
      <c r="DK190" s="529">
        <f t="shared" si="399"/>
        <v>423700</v>
      </c>
      <c r="DL190" s="743">
        <f t="shared" si="400"/>
        <v>-41480</v>
      </c>
      <c r="DM190" s="744">
        <f t="shared" si="401"/>
        <v>-794.97867854918309</v>
      </c>
      <c r="DN190" s="480"/>
      <c r="DO190" s="379"/>
      <c r="DP190" s="484"/>
      <c r="DQ190" s="519">
        <f t="shared" si="455"/>
        <v>730000</v>
      </c>
      <c r="DR190" s="708">
        <f t="shared" si="402"/>
        <v>300950</v>
      </c>
      <c r="DS190" s="529">
        <f t="shared" si="403"/>
        <v>429050</v>
      </c>
      <c r="DT190" s="743">
        <f t="shared" si="404"/>
        <v>-36130</v>
      </c>
      <c r="DU190" s="744">
        <f t="shared" si="405"/>
        <v>-692.44406113746345</v>
      </c>
      <c r="DV190" s="484"/>
      <c r="DW190" s="379"/>
      <c r="DX190" s="486"/>
      <c r="DY190" s="464">
        <f t="shared" si="476"/>
        <v>730000</v>
      </c>
      <c r="DZ190" s="708">
        <f t="shared" si="406"/>
        <v>263777.5</v>
      </c>
      <c r="EA190" s="529">
        <f t="shared" si="477"/>
        <v>466222.5</v>
      </c>
      <c r="EB190" s="530">
        <f t="shared" si="478"/>
        <v>1042.5</v>
      </c>
      <c r="EC190" s="533">
        <f t="shared" si="479"/>
        <v>39.959752766997269</v>
      </c>
      <c r="ED190" s="464">
        <f t="shared" si="456"/>
        <v>0</v>
      </c>
      <c r="EE190" s="524">
        <f t="shared" si="407"/>
        <v>1042.5</v>
      </c>
      <c r="EF190" s="531">
        <f t="shared" si="480"/>
        <v>39.959752766997269</v>
      </c>
      <c r="EG190" s="531">
        <f t="shared" si="481"/>
        <v>19.979876383498635</v>
      </c>
      <c r="EH190" s="486"/>
      <c r="EI190" s="379"/>
      <c r="EJ190" s="686"/>
      <c r="EK190" s="519">
        <f t="shared" si="457"/>
        <v>730000</v>
      </c>
      <c r="EL190" s="708">
        <f t="shared" si="408"/>
        <v>197050.00000000003</v>
      </c>
      <c r="EM190" s="529">
        <f t="shared" si="409"/>
        <v>532950</v>
      </c>
      <c r="EN190" s="530">
        <f t="shared" si="410"/>
        <v>67770</v>
      </c>
      <c r="EO190" s="531">
        <f t="shared" si="411"/>
        <v>1298.835705045278</v>
      </c>
      <c r="EP190" s="641">
        <f t="shared" si="412"/>
        <v>0</v>
      </c>
      <c r="EQ190" s="530">
        <f t="shared" si="413"/>
        <v>67770</v>
      </c>
      <c r="ER190" s="532">
        <f t="shared" si="414"/>
        <v>1298.835705045278</v>
      </c>
      <c r="ES190" s="686"/>
      <c r="ET190" s="379"/>
      <c r="EU190" s="686"/>
      <c r="EV190" s="519">
        <f t="shared" si="458"/>
        <v>730000</v>
      </c>
      <c r="EW190" s="708">
        <f t="shared" si="415"/>
        <v>264300</v>
      </c>
      <c r="EX190" s="529">
        <f t="shared" si="416"/>
        <v>465700</v>
      </c>
      <c r="EY190" s="530">
        <f t="shared" si="417"/>
        <v>520</v>
      </c>
      <c r="EZ190" s="531">
        <f t="shared" si="418"/>
        <v>9.9659815054381671</v>
      </c>
      <c r="FA190" s="641">
        <f t="shared" si="419"/>
        <v>0</v>
      </c>
      <c r="FB190" s="530">
        <f t="shared" si="420"/>
        <v>520</v>
      </c>
      <c r="FC190" s="532">
        <f t="shared" si="421"/>
        <v>9.9659815054381671</v>
      </c>
      <c r="FD190" s="686"/>
      <c r="FE190" s="379"/>
      <c r="FF190" s="686"/>
      <c r="FG190" s="519">
        <f t="shared" si="459"/>
        <v>730000</v>
      </c>
      <c r="FH190" s="708">
        <f t="shared" si="422"/>
        <v>261000</v>
      </c>
      <c r="FI190" s="529">
        <f t="shared" si="423"/>
        <v>469000</v>
      </c>
      <c r="FJ190" s="530">
        <f t="shared" si="424"/>
        <v>3820</v>
      </c>
      <c r="FK190" s="531">
        <f t="shared" si="425"/>
        <v>73.21163336687269</v>
      </c>
      <c r="FL190" s="641">
        <f t="shared" si="426"/>
        <v>0</v>
      </c>
      <c r="FM190" s="530">
        <f t="shared" si="427"/>
        <v>3820</v>
      </c>
      <c r="FN190" s="532">
        <f t="shared" si="428"/>
        <v>73.21163336687269</v>
      </c>
      <c r="FO190" s="686"/>
      <c r="FP190" s="379"/>
      <c r="FQ190" s="686"/>
      <c r="FR190" s="519">
        <f t="shared" si="460"/>
        <v>730000</v>
      </c>
      <c r="FS190" s="708">
        <f t="shared" si="429"/>
        <v>228000</v>
      </c>
      <c r="FT190" s="529">
        <f t="shared" si="430"/>
        <v>502000</v>
      </c>
      <c r="FU190" s="530">
        <f t="shared" si="431"/>
        <v>36820</v>
      </c>
      <c r="FV190" s="531">
        <f t="shared" si="432"/>
        <v>705.66815198121799</v>
      </c>
      <c r="FW190" s="641">
        <f t="shared" si="433"/>
        <v>0</v>
      </c>
      <c r="FX190" s="530">
        <f t="shared" si="434"/>
        <v>36820</v>
      </c>
      <c r="FY190" s="532">
        <f t="shared" si="435"/>
        <v>705.66815198121799</v>
      </c>
      <c r="FZ190" s="686"/>
      <c r="GA190" s="379"/>
      <c r="GB190" s="379"/>
      <c r="GC190" s="379"/>
      <c r="GD190" s="379"/>
      <c r="GE190" s="379"/>
      <c r="GF190" s="379"/>
      <c r="GG190" s="379"/>
    </row>
    <row r="191" spans="1:189" s="1" customFormat="1" x14ac:dyDescent="0.25">
      <c r="A191" s="379"/>
      <c r="B191" s="379"/>
      <c r="C191" s="379"/>
      <c r="D191" s="379"/>
      <c r="E191" s="379"/>
      <c r="F191" s="379"/>
      <c r="G191" s="379"/>
      <c r="H191" s="379"/>
      <c r="I191" s="539"/>
      <c r="J191" s="379"/>
      <c r="K191" s="379"/>
      <c r="L191" s="379"/>
      <c r="M191" s="379"/>
      <c r="N191" s="379"/>
      <c r="O191" s="379"/>
      <c r="P191" s="379"/>
      <c r="Q191" s="379"/>
      <c r="R191" s="539"/>
      <c r="S191" s="379"/>
      <c r="T191" s="228"/>
      <c r="U191" s="450">
        <f t="shared" si="461"/>
        <v>735000</v>
      </c>
      <c r="V191" s="712">
        <f t="shared" si="462"/>
        <v>6964.3008932835655</v>
      </c>
      <c r="W191" s="752">
        <f t="shared" si="463"/>
        <v>-28880</v>
      </c>
      <c r="X191" s="697">
        <f t="shared" si="464"/>
        <v>26020</v>
      </c>
      <c r="Y191" s="745">
        <f t="shared" si="465"/>
        <v>-41930</v>
      </c>
      <c r="Z191" s="642">
        <f t="shared" si="466"/>
        <v>-36430</v>
      </c>
      <c r="AA191" s="439">
        <f t="shared" si="467"/>
        <v>1042.5</v>
      </c>
      <c r="AB191" s="713">
        <f t="shared" si="468"/>
        <v>1042.5</v>
      </c>
      <c r="AC191" s="630">
        <f t="shared" si="374"/>
        <v>37120</v>
      </c>
      <c r="AD191" s="459">
        <f t="shared" si="375"/>
        <v>37120</v>
      </c>
      <c r="AE191" s="228"/>
      <c r="AF191" s="379"/>
      <c r="AG191" s="228"/>
      <c r="AH191" s="715">
        <f t="shared" si="376"/>
        <v>1.4873675102585409</v>
      </c>
      <c r="AI191" s="749">
        <f t="shared" si="436"/>
        <v>-6.1679089336437221</v>
      </c>
      <c r="AJ191" s="716">
        <f t="shared" si="377"/>
        <v>5.5570980073895306</v>
      </c>
      <c r="AK191" s="746">
        <f t="shared" si="437"/>
        <v>-8.9550007474958893</v>
      </c>
      <c r="AL191" s="643">
        <f t="shared" si="438"/>
        <v>-7.7803643508532128</v>
      </c>
      <c r="AM191" s="457">
        <f t="shared" si="439"/>
        <v>0.22264698972727079</v>
      </c>
      <c r="AN191" s="717">
        <f t="shared" si="378"/>
        <v>0.22264698972727079</v>
      </c>
      <c r="AO191" s="633">
        <f t="shared" si="379"/>
        <v>7.9277278260683852</v>
      </c>
      <c r="AP191" s="634">
        <f t="shared" si="380"/>
        <v>7.9277278260683852</v>
      </c>
      <c r="AQ191" s="228"/>
      <c r="AR191" s="379"/>
      <c r="AS191" s="228"/>
      <c r="AT191" s="450">
        <f t="shared" si="440"/>
        <v>735000</v>
      </c>
      <c r="AU191" s="767">
        <f t="shared" si="381"/>
        <v>133.47325750148178</v>
      </c>
      <c r="AV191" s="750">
        <f t="shared" si="441"/>
        <v>-553.49528053279664</v>
      </c>
      <c r="AW191" s="720">
        <f t="shared" si="442"/>
        <v>498.68238225288678</v>
      </c>
      <c r="AX191" s="747">
        <f t="shared" si="443"/>
        <v>-803.6030856211969</v>
      </c>
      <c r="AY191" s="643">
        <f t="shared" si="444"/>
        <v>-698.19366585213936</v>
      </c>
      <c r="AZ191" s="457">
        <f t="shared" si="445"/>
        <v>19.979876383498635</v>
      </c>
      <c r="BA191" s="717">
        <f t="shared" si="446"/>
        <v>19.979876383498635</v>
      </c>
      <c r="BB191" s="458">
        <f t="shared" si="382"/>
        <v>711.41775669589379</v>
      </c>
      <c r="BC191" s="459">
        <f t="shared" si="382"/>
        <v>711.41775669589379</v>
      </c>
      <c r="BD191" s="228"/>
      <c r="BE191" s="379"/>
      <c r="BF191" s="539"/>
      <c r="BG191" s="379"/>
      <c r="BH191" s="379"/>
      <c r="BI191" s="460"/>
      <c r="BJ191" s="464">
        <f t="shared" si="469"/>
        <v>735000</v>
      </c>
      <c r="BK191" s="465">
        <f t="shared" si="383"/>
        <v>266770</v>
      </c>
      <c r="BL191" s="637">
        <f t="shared" si="384"/>
        <v>468230</v>
      </c>
      <c r="BM191" s="219"/>
      <c r="BN191" s="219"/>
      <c r="BO191" s="464">
        <f t="shared" si="447"/>
        <v>735000</v>
      </c>
      <c r="BP191" s="465">
        <f t="shared" si="385"/>
        <v>308700</v>
      </c>
      <c r="BQ191" s="637">
        <f t="shared" si="448"/>
        <v>426300</v>
      </c>
      <c r="BR191" s="707">
        <f t="shared" si="386"/>
        <v>-41930</v>
      </c>
      <c r="BS191" s="298"/>
      <c r="BT191" s="379"/>
      <c r="BU191" s="298"/>
      <c r="BV191" s="464">
        <f t="shared" si="470"/>
        <v>735000</v>
      </c>
      <c r="BW191" s="464">
        <f t="shared" si="471"/>
        <v>17622.42885</v>
      </c>
      <c r="BX191" s="637">
        <f t="shared" si="387"/>
        <v>485852.42885000003</v>
      </c>
      <c r="BY191" s="707">
        <f t="shared" si="388"/>
        <v>17622.428850000026</v>
      </c>
      <c r="BZ191" s="298"/>
      <c r="CA191" s="379"/>
      <c r="CB191" s="219"/>
      <c r="CC191" s="464">
        <f t="shared" si="373"/>
        <v>26302.132611940302</v>
      </c>
      <c r="CD191" s="464">
        <f t="shared" si="389"/>
        <v>761302.13261194027</v>
      </c>
      <c r="CE191" s="465">
        <f t="shared" si="390"/>
        <v>286107.8317186567</v>
      </c>
      <c r="CF191" s="637">
        <f t="shared" si="472"/>
        <v>475194.30089328357</v>
      </c>
      <c r="CG191" s="707">
        <f t="shared" si="391"/>
        <v>6964.3008932835655</v>
      </c>
      <c r="CH191" s="298"/>
      <c r="CI191" s="465">
        <f t="shared" si="392"/>
        <v>275850</v>
      </c>
      <c r="CJ191" s="464">
        <f t="shared" si="473"/>
        <v>459150</v>
      </c>
      <c r="CK191" s="637">
        <f t="shared" si="474"/>
        <v>17622.42885</v>
      </c>
      <c r="CL191" s="637">
        <f t="shared" si="449"/>
        <v>476772.42885000003</v>
      </c>
      <c r="CM191" s="707">
        <f t="shared" si="393"/>
        <v>8542.4288500000257</v>
      </c>
      <c r="CN191" s="298"/>
      <c r="CO191" s="379"/>
      <c r="CP191" s="539"/>
      <c r="CQ191" s="379"/>
      <c r="CR191" s="26"/>
      <c r="CS191" s="519">
        <f t="shared" si="450"/>
        <v>735000</v>
      </c>
      <c r="CT191" s="520">
        <f t="shared" si="482"/>
        <v>295650</v>
      </c>
      <c r="CU191" s="521">
        <f t="shared" si="394"/>
        <v>439350</v>
      </c>
      <c r="CV191" s="523">
        <f t="shared" si="395"/>
        <v>-28880</v>
      </c>
      <c r="CW191" s="26"/>
      <c r="CX191" s="519">
        <f t="shared" si="451"/>
        <v>735000</v>
      </c>
      <c r="CY191" s="520">
        <f t="shared" si="483"/>
        <v>257250</v>
      </c>
      <c r="CZ191" s="521">
        <f t="shared" si="396"/>
        <v>477750</v>
      </c>
      <c r="DA191" s="522">
        <f t="shared" si="397"/>
        <v>9520</v>
      </c>
      <c r="DB191" s="521">
        <f t="shared" si="452"/>
        <v>16500</v>
      </c>
      <c r="DC191" s="521">
        <f t="shared" si="398"/>
        <v>494250</v>
      </c>
      <c r="DD191" s="522">
        <f t="shared" si="475"/>
        <v>26020</v>
      </c>
      <c r="DE191" s="533">
        <f t="shared" si="453"/>
        <v>498.68238225288678</v>
      </c>
      <c r="DF191" s="26"/>
      <c r="DG191" s="379"/>
      <c r="DH191" s="480"/>
      <c r="DI191" s="519">
        <f t="shared" si="454"/>
        <v>735000</v>
      </c>
      <c r="DJ191" s="520">
        <f t="shared" si="484"/>
        <v>308700</v>
      </c>
      <c r="DK191" s="529">
        <f t="shared" si="399"/>
        <v>426300</v>
      </c>
      <c r="DL191" s="743">
        <f t="shared" si="400"/>
        <v>-41930</v>
      </c>
      <c r="DM191" s="744">
        <f t="shared" si="401"/>
        <v>-803.6030856211969</v>
      </c>
      <c r="DN191" s="480"/>
      <c r="DO191" s="379"/>
      <c r="DP191" s="484"/>
      <c r="DQ191" s="519">
        <f t="shared" si="455"/>
        <v>735000</v>
      </c>
      <c r="DR191" s="708">
        <f t="shared" si="402"/>
        <v>303200</v>
      </c>
      <c r="DS191" s="529">
        <f t="shared" si="403"/>
        <v>431800</v>
      </c>
      <c r="DT191" s="743">
        <f t="shared" si="404"/>
        <v>-36430</v>
      </c>
      <c r="DU191" s="744">
        <f t="shared" si="405"/>
        <v>-698.19366585213936</v>
      </c>
      <c r="DV191" s="484"/>
      <c r="DW191" s="379"/>
      <c r="DX191" s="486"/>
      <c r="DY191" s="464">
        <f t="shared" si="476"/>
        <v>735000</v>
      </c>
      <c r="DZ191" s="708">
        <f t="shared" si="406"/>
        <v>265727.5</v>
      </c>
      <c r="EA191" s="529">
        <f t="shared" si="477"/>
        <v>469272.5</v>
      </c>
      <c r="EB191" s="530">
        <f t="shared" si="478"/>
        <v>1042.5</v>
      </c>
      <c r="EC191" s="533">
        <f t="shared" si="479"/>
        <v>39.959752766997269</v>
      </c>
      <c r="ED191" s="464">
        <f t="shared" si="456"/>
        <v>0</v>
      </c>
      <c r="EE191" s="524">
        <f t="shared" si="407"/>
        <v>1042.5</v>
      </c>
      <c r="EF191" s="531">
        <f t="shared" si="480"/>
        <v>39.959752766997269</v>
      </c>
      <c r="EG191" s="531">
        <f t="shared" si="481"/>
        <v>19.979876383498635</v>
      </c>
      <c r="EH191" s="486"/>
      <c r="EI191" s="379"/>
      <c r="EJ191" s="686"/>
      <c r="EK191" s="519">
        <f t="shared" si="457"/>
        <v>735000</v>
      </c>
      <c r="EL191" s="708">
        <f t="shared" si="408"/>
        <v>198450.00000000003</v>
      </c>
      <c r="EM191" s="529">
        <f t="shared" si="409"/>
        <v>536550</v>
      </c>
      <c r="EN191" s="530">
        <f t="shared" si="410"/>
        <v>68320</v>
      </c>
      <c r="EO191" s="531">
        <f t="shared" si="411"/>
        <v>1309.3766470221838</v>
      </c>
      <c r="EP191" s="641">
        <f t="shared" si="412"/>
        <v>0</v>
      </c>
      <c r="EQ191" s="530">
        <f t="shared" si="413"/>
        <v>68320</v>
      </c>
      <c r="ER191" s="532">
        <f t="shared" si="414"/>
        <v>1309.3766470221838</v>
      </c>
      <c r="ES191" s="686"/>
      <c r="ET191" s="379"/>
      <c r="EU191" s="686"/>
      <c r="EV191" s="519">
        <f t="shared" si="458"/>
        <v>735000</v>
      </c>
      <c r="EW191" s="708">
        <f t="shared" si="415"/>
        <v>266250</v>
      </c>
      <c r="EX191" s="529">
        <f t="shared" si="416"/>
        <v>468750</v>
      </c>
      <c r="EY191" s="530">
        <f t="shared" si="417"/>
        <v>520</v>
      </c>
      <c r="EZ191" s="531">
        <f t="shared" si="418"/>
        <v>9.9659815054381671</v>
      </c>
      <c r="FA191" s="641">
        <f t="shared" si="419"/>
        <v>0</v>
      </c>
      <c r="FB191" s="530">
        <f t="shared" si="420"/>
        <v>520</v>
      </c>
      <c r="FC191" s="532">
        <f t="shared" si="421"/>
        <v>9.9659815054381671</v>
      </c>
      <c r="FD191" s="686"/>
      <c r="FE191" s="379"/>
      <c r="FF191" s="686"/>
      <c r="FG191" s="519">
        <f t="shared" si="459"/>
        <v>735000</v>
      </c>
      <c r="FH191" s="708">
        <f t="shared" si="422"/>
        <v>262950</v>
      </c>
      <c r="FI191" s="529">
        <f t="shared" si="423"/>
        <v>472050</v>
      </c>
      <c r="FJ191" s="530">
        <f t="shared" si="424"/>
        <v>3820</v>
      </c>
      <c r="FK191" s="531">
        <f t="shared" si="425"/>
        <v>73.21163336687269</v>
      </c>
      <c r="FL191" s="641">
        <f t="shared" si="426"/>
        <v>0</v>
      </c>
      <c r="FM191" s="530">
        <f t="shared" si="427"/>
        <v>3820</v>
      </c>
      <c r="FN191" s="532">
        <f t="shared" si="428"/>
        <v>73.21163336687269</v>
      </c>
      <c r="FO191" s="686"/>
      <c r="FP191" s="379"/>
      <c r="FQ191" s="686"/>
      <c r="FR191" s="519">
        <f t="shared" si="460"/>
        <v>735000</v>
      </c>
      <c r="FS191" s="708">
        <f t="shared" si="429"/>
        <v>229650</v>
      </c>
      <c r="FT191" s="529">
        <f t="shared" si="430"/>
        <v>505350</v>
      </c>
      <c r="FU191" s="530">
        <f t="shared" si="431"/>
        <v>37120</v>
      </c>
      <c r="FV191" s="531">
        <f t="shared" si="432"/>
        <v>711.41775669589379</v>
      </c>
      <c r="FW191" s="641">
        <f t="shared" si="433"/>
        <v>0</v>
      </c>
      <c r="FX191" s="530">
        <f t="shared" si="434"/>
        <v>37120</v>
      </c>
      <c r="FY191" s="532">
        <f t="shared" si="435"/>
        <v>711.41775669589379</v>
      </c>
      <c r="FZ191" s="686"/>
      <c r="GA191" s="379"/>
      <c r="GB191" s="379"/>
      <c r="GC191" s="379"/>
      <c r="GD191" s="379"/>
      <c r="GE191" s="379"/>
      <c r="GF191" s="379"/>
      <c r="GG191" s="379"/>
    </row>
    <row r="192" spans="1:189" s="1" customFormat="1" x14ac:dyDescent="0.25">
      <c r="A192" s="379"/>
      <c r="B192" s="379"/>
      <c r="C192" s="379"/>
      <c r="D192" s="379"/>
      <c r="E192" s="379"/>
      <c r="F192" s="379"/>
      <c r="G192" s="379"/>
      <c r="H192" s="379"/>
      <c r="I192" s="539"/>
      <c r="J192" s="379"/>
      <c r="K192" s="379"/>
      <c r="L192" s="379"/>
      <c r="M192" s="379"/>
      <c r="N192" s="379"/>
      <c r="O192" s="379"/>
      <c r="P192" s="379"/>
      <c r="Q192" s="379"/>
      <c r="R192" s="539"/>
      <c r="S192" s="379"/>
      <c r="T192" s="228"/>
      <c r="U192" s="450">
        <f t="shared" si="461"/>
        <v>740000</v>
      </c>
      <c r="V192" s="712">
        <f t="shared" si="462"/>
        <v>6964.3008932835655</v>
      </c>
      <c r="W192" s="752">
        <f t="shared" si="463"/>
        <v>-29180</v>
      </c>
      <c r="X192" s="697">
        <f t="shared" si="464"/>
        <v>26220</v>
      </c>
      <c r="Y192" s="745">
        <f t="shared" si="465"/>
        <v>-42380</v>
      </c>
      <c r="Z192" s="642">
        <f t="shared" si="466"/>
        <v>-36730</v>
      </c>
      <c r="AA192" s="439">
        <f t="shared" si="467"/>
        <v>1042.5</v>
      </c>
      <c r="AB192" s="713">
        <f t="shared" si="468"/>
        <v>1042.5</v>
      </c>
      <c r="AC192" s="630">
        <f t="shared" si="374"/>
        <v>37420</v>
      </c>
      <c r="AD192" s="459">
        <f t="shared" si="375"/>
        <v>37420</v>
      </c>
      <c r="AE192" s="228"/>
      <c r="AF192" s="379"/>
      <c r="AG192" s="228"/>
      <c r="AH192" s="715">
        <f t="shared" si="376"/>
        <v>1.4777416595831705</v>
      </c>
      <c r="AI192" s="749">
        <f t="shared" si="436"/>
        <v>-6.1916482770327619</v>
      </c>
      <c r="AJ192" s="716">
        <f t="shared" si="377"/>
        <v>5.5635715498217619</v>
      </c>
      <c r="AK192" s="746">
        <f t="shared" si="437"/>
        <v>-8.9925309794601933</v>
      </c>
      <c r="AL192" s="643">
        <f t="shared" si="438"/>
        <v>-7.7936683075878461</v>
      </c>
      <c r="AM192" s="457">
        <f t="shared" si="439"/>
        <v>0.22120607706671194</v>
      </c>
      <c r="AN192" s="717">
        <f t="shared" si="378"/>
        <v>0.22120607706671194</v>
      </c>
      <c r="AO192" s="633">
        <f t="shared" si="379"/>
        <v>7.9400780852147346</v>
      </c>
      <c r="AP192" s="634">
        <f t="shared" si="380"/>
        <v>7.9400780852147346</v>
      </c>
      <c r="AQ192" s="228"/>
      <c r="AR192" s="379"/>
      <c r="AS192" s="228"/>
      <c r="AT192" s="450">
        <f t="shared" si="440"/>
        <v>740000</v>
      </c>
      <c r="AU192" s="767">
        <f t="shared" si="381"/>
        <v>133.47325750148178</v>
      </c>
      <c r="AV192" s="750">
        <f t="shared" si="441"/>
        <v>-559.24488524747255</v>
      </c>
      <c r="AW192" s="720">
        <f t="shared" si="442"/>
        <v>502.5154520626707</v>
      </c>
      <c r="AX192" s="747">
        <f t="shared" si="443"/>
        <v>-812.22749269321071</v>
      </c>
      <c r="AY192" s="643">
        <f t="shared" si="444"/>
        <v>-703.94327056681516</v>
      </c>
      <c r="AZ192" s="457">
        <f t="shared" si="445"/>
        <v>19.979876383498635</v>
      </c>
      <c r="BA192" s="717">
        <f t="shared" si="446"/>
        <v>19.979876383498635</v>
      </c>
      <c r="BB192" s="458">
        <f t="shared" si="382"/>
        <v>717.1673614105697</v>
      </c>
      <c r="BC192" s="459">
        <f t="shared" si="382"/>
        <v>717.1673614105697</v>
      </c>
      <c r="BD192" s="228"/>
      <c r="BE192" s="379"/>
      <c r="BF192" s="539"/>
      <c r="BG192" s="379"/>
      <c r="BH192" s="379"/>
      <c r="BI192" s="460"/>
      <c r="BJ192" s="464">
        <f t="shared" si="469"/>
        <v>740000</v>
      </c>
      <c r="BK192" s="465">
        <f t="shared" si="383"/>
        <v>268720</v>
      </c>
      <c r="BL192" s="637">
        <f t="shared" si="384"/>
        <v>471280</v>
      </c>
      <c r="BM192" s="219"/>
      <c r="BN192" s="219"/>
      <c r="BO192" s="464">
        <f t="shared" si="447"/>
        <v>740000</v>
      </c>
      <c r="BP192" s="465">
        <f t="shared" si="385"/>
        <v>311100</v>
      </c>
      <c r="BQ192" s="637">
        <f t="shared" si="448"/>
        <v>428900</v>
      </c>
      <c r="BR192" s="707">
        <f t="shared" si="386"/>
        <v>-42380</v>
      </c>
      <c r="BS192" s="298"/>
      <c r="BT192" s="379"/>
      <c r="BU192" s="298"/>
      <c r="BV192" s="464">
        <f t="shared" si="470"/>
        <v>740000</v>
      </c>
      <c r="BW192" s="464">
        <f t="shared" si="471"/>
        <v>17622.42885</v>
      </c>
      <c r="BX192" s="637">
        <f t="shared" si="387"/>
        <v>488902.42885000003</v>
      </c>
      <c r="BY192" s="707">
        <f t="shared" si="388"/>
        <v>17622.428850000026</v>
      </c>
      <c r="BZ192" s="298"/>
      <c r="CA192" s="379"/>
      <c r="CB192" s="219"/>
      <c r="CC192" s="464">
        <f t="shared" si="373"/>
        <v>26302.132611940302</v>
      </c>
      <c r="CD192" s="464">
        <f t="shared" si="389"/>
        <v>766302.13261194027</v>
      </c>
      <c r="CE192" s="465">
        <f t="shared" si="390"/>
        <v>288057.8317186567</v>
      </c>
      <c r="CF192" s="637">
        <f t="shared" si="472"/>
        <v>478244.30089328357</v>
      </c>
      <c r="CG192" s="707">
        <f t="shared" si="391"/>
        <v>6964.3008932835655</v>
      </c>
      <c r="CH192" s="298"/>
      <c r="CI192" s="465">
        <f t="shared" si="392"/>
        <v>277800</v>
      </c>
      <c r="CJ192" s="464">
        <f t="shared" si="473"/>
        <v>462200</v>
      </c>
      <c r="CK192" s="637">
        <f t="shared" si="474"/>
        <v>17622.42885</v>
      </c>
      <c r="CL192" s="637">
        <f t="shared" si="449"/>
        <v>479822.42885000003</v>
      </c>
      <c r="CM192" s="707">
        <f t="shared" si="393"/>
        <v>8542.4288500000257</v>
      </c>
      <c r="CN192" s="298"/>
      <c r="CO192" s="379"/>
      <c r="CP192" s="539"/>
      <c r="CQ192" s="379"/>
      <c r="CR192" s="26"/>
      <c r="CS192" s="519">
        <f t="shared" si="450"/>
        <v>740000</v>
      </c>
      <c r="CT192" s="520">
        <f t="shared" si="482"/>
        <v>297900</v>
      </c>
      <c r="CU192" s="521">
        <f t="shared" si="394"/>
        <v>442100</v>
      </c>
      <c r="CV192" s="523">
        <f t="shared" si="395"/>
        <v>-29180</v>
      </c>
      <c r="CW192" s="26"/>
      <c r="CX192" s="519">
        <f t="shared" si="451"/>
        <v>740000</v>
      </c>
      <c r="CY192" s="520">
        <f t="shared" si="483"/>
        <v>259000</v>
      </c>
      <c r="CZ192" s="521">
        <f t="shared" si="396"/>
        <v>481000</v>
      </c>
      <c r="DA192" s="522">
        <f t="shared" si="397"/>
        <v>9720</v>
      </c>
      <c r="DB192" s="521">
        <f t="shared" si="452"/>
        <v>16500</v>
      </c>
      <c r="DC192" s="521">
        <f t="shared" si="398"/>
        <v>497500</v>
      </c>
      <c r="DD192" s="522">
        <f t="shared" si="475"/>
        <v>26220</v>
      </c>
      <c r="DE192" s="533">
        <f t="shared" si="453"/>
        <v>502.5154520626707</v>
      </c>
      <c r="DF192" s="26"/>
      <c r="DG192" s="379"/>
      <c r="DH192" s="480"/>
      <c r="DI192" s="519">
        <f t="shared" si="454"/>
        <v>740000</v>
      </c>
      <c r="DJ192" s="520">
        <f t="shared" si="484"/>
        <v>311100</v>
      </c>
      <c r="DK192" s="529">
        <f t="shared" si="399"/>
        <v>428900</v>
      </c>
      <c r="DL192" s="743">
        <f t="shared" si="400"/>
        <v>-42380</v>
      </c>
      <c r="DM192" s="744">
        <f t="shared" si="401"/>
        <v>-812.22749269321071</v>
      </c>
      <c r="DN192" s="480"/>
      <c r="DO192" s="379"/>
      <c r="DP192" s="484"/>
      <c r="DQ192" s="519">
        <f t="shared" si="455"/>
        <v>740000</v>
      </c>
      <c r="DR192" s="708">
        <f t="shared" si="402"/>
        <v>305450</v>
      </c>
      <c r="DS192" s="529">
        <f t="shared" si="403"/>
        <v>434550</v>
      </c>
      <c r="DT192" s="743">
        <f t="shared" si="404"/>
        <v>-36730</v>
      </c>
      <c r="DU192" s="744">
        <f t="shared" si="405"/>
        <v>-703.94327056681516</v>
      </c>
      <c r="DV192" s="484"/>
      <c r="DW192" s="379"/>
      <c r="DX192" s="486"/>
      <c r="DY192" s="464">
        <f t="shared" si="476"/>
        <v>740000</v>
      </c>
      <c r="DZ192" s="708">
        <f t="shared" si="406"/>
        <v>267677.5</v>
      </c>
      <c r="EA192" s="529">
        <f t="shared" si="477"/>
        <v>472322.5</v>
      </c>
      <c r="EB192" s="530">
        <f t="shared" si="478"/>
        <v>1042.5</v>
      </c>
      <c r="EC192" s="533">
        <f t="shared" si="479"/>
        <v>39.959752766997269</v>
      </c>
      <c r="ED192" s="464">
        <f t="shared" si="456"/>
        <v>0</v>
      </c>
      <c r="EE192" s="524">
        <f t="shared" si="407"/>
        <v>1042.5</v>
      </c>
      <c r="EF192" s="531">
        <f t="shared" si="480"/>
        <v>39.959752766997269</v>
      </c>
      <c r="EG192" s="531">
        <f t="shared" si="481"/>
        <v>19.979876383498635</v>
      </c>
      <c r="EH192" s="486"/>
      <c r="EI192" s="379"/>
      <c r="EJ192" s="686"/>
      <c r="EK192" s="519">
        <f t="shared" si="457"/>
        <v>740000</v>
      </c>
      <c r="EL192" s="708">
        <f t="shared" si="408"/>
        <v>199850.00000000003</v>
      </c>
      <c r="EM192" s="529">
        <f t="shared" si="409"/>
        <v>540150</v>
      </c>
      <c r="EN192" s="530">
        <f t="shared" si="410"/>
        <v>68870</v>
      </c>
      <c r="EO192" s="531">
        <f t="shared" si="411"/>
        <v>1319.9175889990897</v>
      </c>
      <c r="EP192" s="641">
        <f t="shared" si="412"/>
        <v>0</v>
      </c>
      <c r="EQ192" s="530">
        <f t="shared" si="413"/>
        <v>68870</v>
      </c>
      <c r="ER192" s="532">
        <f t="shared" si="414"/>
        <v>1319.9175889990897</v>
      </c>
      <c r="ES192" s="686"/>
      <c r="ET192" s="379"/>
      <c r="EU192" s="686"/>
      <c r="EV192" s="519">
        <f t="shared" si="458"/>
        <v>740000</v>
      </c>
      <c r="EW192" s="708">
        <f t="shared" si="415"/>
        <v>268200</v>
      </c>
      <c r="EX192" s="529">
        <f t="shared" si="416"/>
        <v>471800</v>
      </c>
      <c r="EY192" s="530">
        <f t="shared" si="417"/>
        <v>520</v>
      </c>
      <c r="EZ192" s="531">
        <f t="shared" si="418"/>
        <v>9.9659815054381671</v>
      </c>
      <c r="FA192" s="641">
        <f t="shared" si="419"/>
        <v>0</v>
      </c>
      <c r="FB192" s="530">
        <f t="shared" si="420"/>
        <v>520</v>
      </c>
      <c r="FC192" s="532">
        <f t="shared" si="421"/>
        <v>9.9659815054381671</v>
      </c>
      <c r="FD192" s="686"/>
      <c r="FE192" s="379"/>
      <c r="FF192" s="686"/>
      <c r="FG192" s="519">
        <f t="shared" si="459"/>
        <v>740000</v>
      </c>
      <c r="FH192" s="708">
        <f t="shared" si="422"/>
        <v>264900</v>
      </c>
      <c r="FI192" s="529">
        <f t="shared" si="423"/>
        <v>475100</v>
      </c>
      <c r="FJ192" s="530">
        <f t="shared" si="424"/>
        <v>3820</v>
      </c>
      <c r="FK192" s="531">
        <f t="shared" si="425"/>
        <v>73.21163336687269</v>
      </c>
      <c r="FL192" s="641">
        <f t="shared" si="426"/>
        <v>0</v>
      </c>
      <c r="FM192" s="530">
        <f t="shared" si="427"/>
        <v>3820</v>
      </c>
      <c r="FN192" s="532">
        <f t="shared" si="428"/>
        <v>73.21163336687269</v>
      </c>
      <c r="FO192" s="686"/>
      <c r="FP192" s="379"/>
      <c r="FQ192" s="686"/>
      <c r="FR192" s="519">
        <f t="shared" si="460"/>
        <v>740000</v>
      </c>
      <c r="FS192" s="708">
        <f t="shared" si="429"/>
        <v>231300</v>
      </c>
      <c r="FT192" s="529">
        <f t="shared" si="430"/>
        <v>508700</v>
      </c>
      <c r="FU192" s="530">
        <f t="shared" si="431"/>
        <v>37420</v>
      </c>
      <c r="FV192" s="531">
        <f t="shared" si="432"/>
        <v>717.1673614105697</v>
      </c>
      <c r="FW192" s="641">
        <f t="shared" si="433"/>
        <v>0</v>
      </c>
      <c r="FX192" s="530">
        <f t="shared" si="434"/>
        <v>37420</v>
      </c>
      <c r="FY192" s="532">
        <f t="shared" si="435"/>
        <v>717.1673614105697</v>
      </c>
      <c r="FZ192" s="686"/>
      <c r="GA192" s="379"/>
      <c r="GB192" s="379"/>
      <c r="GC192" s="379"/>
      <c r="GD192" s="379"/>
      <c r="GE192" s="379"/>
      <c r="GF192" s="379"/>
      <c r="GG192" s="379"/>
    </row>
    <row r="193" spans="1:189" s="1" customFormat="1" x14ac:dyDescent="0.25">
      <c r="A193" s="379"/>
      <c r="B193" s="379"/>
      <c r="C193" s="379"/>
      <c r="D193" s="379"/>
      <c r="E193" s="379"/>
      <c r="F193" s="379"/>
      <c r="G193" s="379"/>
      <c r="H193" s="379"/>
      <c r="I193" s="539"/>
      <c r="J193" s="379"/>
      <c r="K193" s="379"/>
      <c r="L193" s="379"/>
      <c r="M193" s="379"/>
      <c r="N193" s="379"/>
      <c r="O193" s="379"/>
      <c r="P193" s="379"/>
      <c r="Q193" s="379"/>
      <c r="R193" s="539"/>
      <c r="S193" s="379"/>
      <c r="T193" s="228"/>
      <c r="U193" s="450">
        <f t="shared" si="461"/>
        <v>745000</v>
      </c>
      <c r="V193" s="712">
        <f t="shared" si="462"/>
        <v>6964.3008932835655</v>
      </c>
      <c r="W193" s="752">
        <f t="shared" si="463"/>
        <v>-29480</v>
      </c>
      <c r="X193" s="697">
        <f t="shared" si="464"/>
        <v>26420</v>
      </c>
      <c r="Y193" s="745">
        <f t="shared" si="465"/>
        <v>-42830</v>
      </c>
      <c r="Z193" s="642">
        <f t="shared" si="466"/>
        <v>-37030</v>
      </c>
      <c r="AA193" s="439">
        <f t="shared" si="467"/>
        <v>1042.5</v>
      </c>
      <c r="AB193" s="713">
        <f t="shared" si="468"/>
        <v>1042.5</v>
      </c>
      <c r="AC193" s="630">
        <f t="shared" si="374"/>
        <v>37720</v>
      </c>
      <c r="AD193" s="459">
        <f t="shared" si="375"/>
        <v>37720</v>
      </c>
      <c r="AE193" s="228"/>
      <c r="AF193" s="379"/>
      <c r="AG193" s="228"/>
      <c r="AH193" s="715">
        <f t="shared" si="376"/>
        <v>1.4682395997055986</v>
      </c>
      <c r="AI193" s="749">
        <f t="shared" si="436"/>
        <v>-6.2150823266502222</v>
      </c>
      <c r="AJ193" s="716">
        <f t="shared" si="377"/>
        <v>5.5699618409124447</v>
      </c>
      <c r="AK193" s="746">
        <f t="shared" si="437"/>
        <v>-9.0295785634473891</v>
      </c>
      <c r="AL193" s="643">
        <f t="shared" si="438"/>
        <v>-7.8068011721797061</v>
      </c>
      <c r="AM193" s="457">
        <f t="shared" si="439"/>
        <v>0.2197836948959585</v>
      </c>
      <c r="AN193" s="717">
        <f t="shared" si="378"/>
        <v>0.2197836948959585</v>
      </c>
      <c r="AO193" s="633">
        <f t="shared" si="379"/>
        <v>7.9522695170029305</v>
      </c>
      <c r="AP193" s="634">
        <f t="shared" si="380"/>
        <v>7.9522695170029305</v>
      </c>
      <c r="AQ193" s="228"/>
      <c r="AR193" s="379"/>
      <c r="AS193" s="228"/>
      <c r="AT193" s="450">
        <f t="shared" si="440"/>
        <v>745000</v>
      </c>
      <c r="AU193" s="767">
        <f t="shared" si="381"/>
        <v>133.47325750148178</v>
      </c>
      <c r="AV193" s="750">
        <f t="shared" si="441"/>
        <v>-564.99448996214846</v>
      </c>
      <c r="AW193" s="720">
        <f t="shared" si="442"/>
        <v>506.34852187245457</v>
      </c>
      <c r="AX193" s="747">
        <f t="shared" si="443"/>
        <v>-820.8518997652244</v>
      </c>
      <c r="AY193" s="643">
        <f t="shared" si="444"/>
        <v>-709.69287528149107</v>
      </c>
      <c r="AZ193" s="457">
        <f t="shared" si="445"/>
        <v>19.979876383498635</v>
      </c>
      <c r="BA193" s="717">
        <f t="shared" si="446"/>
        <v>19.979876383498635</v>
      </c>
      <c r="BB193" s="458">
        <f t="shared" si="382"/>
        <v>722.91696612524549</v>
      </c>
      <c r="BC193" s="459">
        <f t="shared" si="382"/>
        <v>722.91696612524549</v>
      </c>
      <c r="BD193" s="228"/>
      <c r="BE193" s="379"/>
      <c r="BF193" s="539"/>
      <c r="BG193" s="379"/>
      <c r="BH193" s="379"/>
      <c r="BI193" s="460"/>
      <c r="BJ193" s="464">
        <f t="shared" si="469"/>
        <v>745000</v>
      </c>
      <c r="BK193" s="465">
        <f t="shared" si="383"/>
        <v>270670</v>
      </c>
      <c r="BL193" s="637">
        <f t="shared" si="384"/>
        <v>474330</v>
      </c>
      <c r="BM193" s="219"/>
      <c r="BN193" s="219"/>
      <c r="BO193" s="464">
        <f t="shared" si="447"/>
        <v>745000</v>
      </c>
      <c r="BP193" s="465">
        <f t="shared" si="385"/>
        <v>313500</v>
      </c>
      <c r="BQ193" s="637">
        <f t="shared" si="448"/>
        <v>431500</v>
      </c>
      <c r="BR193" s="707">
        <f t="shared" si="386"/>
        <v>-42830</v>
      </c>
      <c r="BS193" s="298"/>
      <c r="BT193" s="379"/>
      <c r="BU193" s="298"/>
      <c r="BV193" s="464">
        <f t="shared" si="470"/>
        <v>745000</v>
      </c>
      <c r="BW193" s="464">
        <f t="shared" si="471"/>
        <v>17622.42885</v>
      </c>
      <c r="BX193" s="637">
        <f t="shared" si="387"/>
        <v>491952.42885000003</v>
      </c>
      <c r="BY193" s="707">
        <f t="shared" si="388"/>
        <v>17622.428850000026</v>
      </c>
      <c r="BZ193" s="298"/>
      <c r="CA193" s="379"/>
      <c r="CB193" s="219"/>
      <c r="CC193" s="464">
        <f t="shared" si="373"/>
        <v>26302.132611940302</v>
      </c>
      <c r="CD193" s="464">
        <f t="shared" si="389"/>
        <v>771302.13261194027</v>
      </c>
      <c r="CE193" s="465">
        <f t="shared" si="390"/>
        <v>290007.8317186567</v>
      </c>
      <c r="CF193" s="637">
        <f t="shared" si="472"/>
        <v>481294.30089328357</v>
      </c>
      <c r="CG193" s="707">
        <f t="shared" si="391"/>
        <v>6964.3008932835655</v>
      </c>
      <c r="CH193" s="298"/>
      <c r="CI193" s="465">
        <f t="shared" si="392"/>
        <v>279750</v>
      </c>
      <c r="CJ193" s="464">
        <f t="shared" si="473"/>
        <v>465250</v>
      </c>
      <c r="CK193" s="637">
        <f t="shared" si="474"/>
        <v>17622.42885</v>
      </c>
      <c r="CL193" s="637">
        <f t="shared" si="449"/>
        <v>482872.42885000003</v>
      </c>
      <c r="CM193" s="707">
        <f t="shared" si="393"/>
        <v>8542.4288500000257</v>
      </c>
      <c r="CN193" s="298"/>
      <c r="CO193" s="379"/>
      <c r="CP193" s="539"/>
      <c r="CQ193" s="379"/>
      <c r="CR193" s="26"/>
      <c r="CS193" s="519">
        <f t="shared" si="450"/>
        <v>745000</v>
      </c>
      <c r="CT193" s="520">
        <f t="shared" si="482"/>
        <v>300150</v>
      </c>
      <c r="CU193" s="521">
        <f t="shared" si="394"/>
        <v>444850</v>
      </c>
      <c r="CV193" s="523">
        <f t="shared" si="395"/>
        <v>-29480</v>
      </c>
      <c r="CW193" s="26"/>
      <c r="CX193" s="519">
        <f t="shared" si="451"/>
        <v>745000</v>
      </c>
      <c r="CY193" s="520">
        <f t="shared" si="483"/>
        <v>260750</v>
      </c>
      <c r="CZ193" s="521">
        <f t="shared" si="396"/>
        <v>484250</v>
      </c>
      <c r="DA193" s="522">
        <f t="shared" si="397"/>
        <v>9920</v>
      </c>
      <c r="DB193" s="521">
        <f t="shared" si="452"/>
        <v>16500</v>
      </c>
      <c r="DC193" s="521">
        <f t="shared" si="398"/>
        <v>500750</v>
      </c>
      <c r="DD193" s="522">
        <f t="shared" si="475"/>
        <v>26420</v>
      </c>
      <c r="DE193" s="533">
        <f t="shared" si="453"/>
        <v>506.34852187245457</v>
      </c>
      <c r="DF193" s="26"/>
      <c r="DG193" s="379"/>
      <c r="DH193" s="480"/>
      <c r="DI193" s="519">
        <f t="shared" si="454"/>
        <v>745000</v>
      </c>
      <c r="DJ193" s="520">
        <f t="shared" si="484"/>
        <v>313500</v>
      </c>
      <c r="DK193" s="529">
        <f t="shared" si="399"/>
        <v>431500</v>
      </c>
      <c r="DL193" s="743">
        <f t="shared" si="400"/>
        <v>-42830</v>
      </c>
      <c r="DM193" s="744">
        <f t="shared" si="401"/>
        <v>-820.8518997652244</v>
      </c>
      <c r="DN193" s="480"/>
      <c r="DO193" s="379"/>
      <c r="DP193" s="484"/>
      <c r="DQ193" s="519">
        <f t="shared" si="455"/>
        <v>745000</v>
      </c>
      <c r="DR193" s="708">
        <f t="shared" si="402"/>
        <v>307700</v>
      </c>
      <c r="DS193" s="529">
        <f t="shared" si="403"/>
        <v>437300</v>
      </c>
      <c r="DT193" s="743">
        <f t="shared" si="404"/>
        <v>-37030</v>
      </c>
      <c r="DU193" s="744">
        <f t="shared" si="405"/>
        <v>-709.69287528149107</v>
      </c>
      <c r="DV193" s="484"/>
      <c r="DW193" s="379"/>
      <c r="DX193" s="486"/>
      <c r="DY193" s="464">
        <f t="shared" si="476"/>
        <v>745000</v>
      </c>
      <c r="DZ193" s="708">
        <f t="shared" si="406"/>
        <v>269627.5</v>
      </c>
      <c r="EA193" s="529">
        <f t="shared" si="477"/>
        <v>475372.5</v>
      </c>
      <c r="EB193" s="530">
        <f t="shared" si="478"/>
        <v>1042.5</v>
      </c>
      <c r="EC193" s="533">
        <f t="shared" si="479"/>
        <v>39.959752766997269</v>
      </c>
      <c r="ED193" s="464">
        <f t="shared" si="456"/>
        <v>0</v>
      </c>
      <c r="EE193" s="524">
        <f t="shared" si="407"/>
        <v>1042.5</v>
      </c>
      <c r="EF193" s="531">
        <f t="shared" si="480"/>
        <v>39.959752766997269</v>
      </c>
      <c r="EG193" s="531">
        <f t="shared" si="481"/>
        <v>19.979876383498635</v>
      </c>
      <c r="EH193" s="486"/>
      <c r="EI193" s="379"/>
      <c r="EJ193" s="686"/>
      <c r="EK193" s="519">
        <f t="shared" si="457"/>
        <v>745000</v>
      </c>
      <c r="EL193" s="708">
        <f t="shared" si="408"/>
        <v>201250.00000000003</v>
      </c>
      <c r="EM193" s="529">
        <f t="shared" si="409"/>
        <v>543750</v>
      </c>
      <c r="EN193" s="530">
        <f t="shared" si="410"/>
        <v>69420</v>
      </c>
      <c r="EO193" s="531">
        <f t="shared" si="411"/>
        <v>1330.4585309759955</v>
      </c>
      <c r="EP193" s="641">
        <f t="shared" si="412"/>
        <v>0</v>
      </c>
      <c r="EQ193" s="530">
        <f t="shared" si="413"/>
        <v>69420</v>
      </c>
      <c r="ER193" s="532">
        <f t="shared" si="414"/>
        <v>1330.4585309759955</v>
      </c>
      <c r="ES193" s="686"/>
      <c r="ET193" s="379"/>
      <c r="EU193" s="686"/>
      <c r="EV193" s="519">
        <f t="shared" si="458"/>
        <v>745000</v>
      </c>
      <c r="EW193" s="708">
        <f t="shared" si="415"/>
        <v>270150</v>
      </c>
      <c r="EX193" s="529">
        <f t="shared" si="416"/>
        <v>474850</v>
      </c>
      <c r="EY193" s="530">
        <f t="shared" si="417"/>
        <v>520</v>
      </c>
      <c r="EZ193" s="531">
        <f t="shared" si="418"/>
        <v>9.9659815054381671</v>
      </c>
      <c r="FA193" s="641">
        <f t="shared" si="419"/>
        <v>0</v>
      </c>
      <c r="FB193" s="530">
        <f t="shared" si="420"/>
        <v>520</v>
      </c>
      <c r="FC193" s="532">
        <f t="shared" si="421"/>
        <v>9.9659815054381671</v>
      </c>
      <c r="FD193" s="686"/>
      <c r="FE193" s="379"/>
      <c r="FF193" s="686"/>
      <c r="FG193" s="519">
        <f t="shared" si="459"/>
        <v>745000</v>
      </c>
      <c r="FH193" s="708">
        <f t="shared" si="422"/>
        <v>266850</v>
      </c>
      <c r="FI193" s="529">
        <f t="shared" si="423"/>
        <v>478150</v>
      </c>
      <c r="FJ193" s="530">
        <f t="shared" si="424"/>
        <v>3820</v>
      </c>
      <c r="FK193" s="531">
        <f t="shared" si="425"/>
        <v>73.21163336687269</v>
      </c>
      <c r="FL193" s="641">
        <f t="shared" si="426"/>
        <v>0</v>
      </c>
      <c r="FM193" s="530">
        <f t="shared" si="427"/>
        <v>3820</v>
      </c>
      <c r="FN193" s="532">
        <f t="shared" si="428"/>
        <v>73.21163336687269</v>
      </c>
      <c r="FO193" s="686"/>
      <c r="FP193" s="379"/>
      <c r="FQ193" s="686"/>
      <c r="FR193" s="519">
        <f t="shared" si="460"/>
        <v>745000</v>
      </c>
      <c r="FS193" s="708">
        <f t="shared" si="429"/>
        <v>232950</v>
      </c>
      <c r="FT193" s="529">
        <f t="shared" si="430"/>
        <v>512050</v>
      </c>
      <c r="FU193" s="530">
        <f t="shared" si="431"/>
        <v>37720</v>
      </c>
      <c r="FV193" s="531">
        <f t="shared" si="432"/>
        <v>722.91696612524549</v>
      </c>
      <c r="FW193" s="641">
        <f t="shared" si="433"/>
        <v>0</v>
      </c>
      <c r="FX193" s="530">
        <f t="shared" si="434"/>
        <v>37720</v>
      </c>
      <c r="FY193" s="532">
        <f t="shared" si="435"/>
        <v>722.91696612524549</v>
      </c>
      <c r="FZ193" s="686"/>
      <c r="GA193" s="379"/>
      <c r="GB193" s="379"/>
      <c r="GC193" s="379"/>
      <c r="GD193" s="379"/>
      <c r="GE193" s="379"/>
      <c r="GF193" s="379"/>
      <c r="GG193" s="379"/>
    </row>
    <row r="194" spans="1:189" s="1" customFormat="1" x14ac:dyDescent="0.25">
      <c r="A194" s="379"/>
      <c r="B194" s="379"/>
      <c r="C194" s="379"/>
      <c r="D194" s="379"/>
      <c r="E194" s="379"/>
      <c r="F194" s="379"/>
      <c r="G194" s="379"/>
      <c r="H194" s="379"/>
      <c r="I194" s="539"/>
      <c r="J194" s="379"/>
      <c r="K194" s="379"/>
      <c r="L194" s="379"/>
      <c r="M194" s="379"/>
      <c r="N194" s="379"/>
      <c r="O194" s="379"/>
      <c r="P194" s="379"/>
      <c r="Q194" s="379"/>
      <c r="R194" s="539"/>
      <c r="S194" s="379"/>
      <c r="T194" s="228"/>
      <c r="U194" s="450">
        <f t="shared" si="461"/>
        <v>750000</v>
      </c>
      <c r="V194" s="712">
        <f t="shared" si="462"/>
        <v>6964.3008932835655</v>
      </c>
      <c r="W194" s="752">
        <f t="shared" si="463"/>
        <v>-29780</v>
      </c>
      <c r="X194" s="697">
        <f t="shared" si="464"/>
        <v>26620</v>
      </c>
      <c r="Y194" s="745">
        <f t="shared" si="465"/>
        <v>-43280</v>
      </c>
      <c r="Z194" s="642">
        <f t="shared" si="466"/>
        <v>-37330</v>
      </c>
      <c r="AA194" s="439">
        <f t="shared" si="467"/>
        <v>1042.5</v>
      </c>
      <c r="AB194" s="713">
        <f t="shared" si="468"/>
        <v>1042.5</v>
      </c>
      <c r="AC194" s="630">
        <f t="shared" si="374"/>
        <v>38020</v>
      </c>
      <c r="AD194" s="459">
        <f t="shared" si="375"/>
        <v>38020</v>
      </c>
      <c r="AE194" s="228"/>
      <c r="AF194" s="379"/>
      <c r="AG194" s="228"/>
      <c r="AH194" s="715">
        <f t="shared" si="376"/>
        <v>1.4588589579126829</v>
      </c>
      <c r="AI194" s="749">
        <f t="shared" si="436"/>
        <v>-6.238216934098622</v>
      </c>
      <c r="AJ194" s="716">
        <f t="shared" si="377"/>
        <v>5.5762704763500777</v>
      </c>
      <c r="AK194" s="746">
        <f t="shared" si="437"/>
        <v>-9.0661527504294277</v>
      </c>
      <c r="AL194" s="643">
        <f t="shared" si="438"/>
        <v>-7.8197662239725165</v>
      </c>
      <c r="AM194" s="457">
        <f t="shared" si="439"/>
        <v>0.21837948803887888</v>
      </c>
      <c r="AN194" s="717">
        <f t="shared" si="378"/>
        <v>0.21837948803887888</v>
      </c>
      <c r="AO194" s="633">
        <f t="shared" si="379"/>
        <v>7.964305165696091</v>
      </c>
      <c r="AP194" s="634">
        <f t="shared" si="380"/>
        <v>7.964305165696091</v>
      </c>
      <c r="AQ194" s="228"/>
      <c r="AR194" s="379"/>
      <c r="AS194" s="228"/>
      <c r="AT194" s="450">
        <f t="shared" si="440"/>
        <v>750000</v>
      </c>
      <c r="AU194" s="767">
        <f t="shared" si="381"/>
        <v>133.47325750148178</v>
      </c>
      <c r="AV194" s="750">
        <f t="shared" si="441"/>
        <v>-570.74409467682426</v>
      </c>
      <c r="AW194" s="720">
        <f t="shared" si="442"/>
        <v>510.18159168223849</v>
      </c>
      <c r="AX194" s="747">
        <f t="shared" si="443"/>
        <v>-829.47630683723821</v>
      </c>
      <c r="AY194" s="643">
        <f t="shared" si="444"/>
        <v>-715.44247999616687</v>
      </c>
      <c r="AZ194" s="457">
        <f t="shared" si="445"/>
        <v>19.979876383498635</v>
      </c>
      <c r="BA194" s="717">
        <f t="shared" si="446"/>
        <v>19.979876383498635</v>
      </c>
      <c r="BB194" s="458">
        <f t="shared" si="382"/>
        <v>728.66657083992141</v>
      </c>
      <c r="BC194" s="459">
        <f t="shared" si="382"/>
        <v>728.66657083992141</v>
      </c>
      <c r="BD194" s="228"/>
      <c r="BE194" s="379"/>
      <c r="BF194" s="539"/>
      <c r="BG194" s="379"/>
      <c r="BH194" s="379"/>
      <c r="BI194" s="460"/>
      <c r="BJ194" s="464">
        <f t="shared" si="469"/>
        <v>750000</v>
      </c>
      <c r="BK194" s="465">
        <f t="shared" si="383"/>
        <v>272620</v>
      </c>
      <c r="BL194" s="637">
        <f t="shared" si="384"/>
        <v>477380</v>
      </c>
      <c r="BM194" s="219"/>
      <c r="BN194" s="219"/>
      <c r="BO194" s="464">
        <f t="shared" si="447"/>
        <v>750000</v>
      </c>
      <c r="BP194" s="465">
        <f t="shared" si="385"/>
        <v>315900</v>
      </c>
      <c r="BQ194" s="637">
        <f t="shared" si="448"/>
        <v>434100</v>
      </c>
      <c r="BR194" s="707">
        <f t="shared" si="386"/>
        <v>-43280</v>
      </c>
      <c r="BS194" s="298"/>
      <c r="BT194" s="379"/>
      <c r="BU194" s="298"/>
      <c r="BV194" s="464">
        <f t="shared" si="470"/>
        <v>750000</v>
      </c>
      <c r="BW194" s="464">
        <f t="shared" si="471"/>
        <v>17622.42885</v>
      </c>
      <c r="BX194" s="637">
        <f t="shared" si="387"/>
        <v>495002.42885000003</v>
      </c>
      <c r="BY194" s="707">
        <f t="shared" si="388"/>
        <v>17622.428850000026</v>
      </c>
      <c r="BZ194" s="298"/>
      <c r="CA194" s="379"/>
      <c r="CB194" s="219"/>
      <c r="CC194" s="464">
        <f t="shared" si="373"/>
        <v>26302.132611940302</v>
      </c>
      <c r="CD194" s="464">
        <f t="shared" si="389"/>
        <v>776302.13261194027</v>
      </c>
      <c r="CE194" s="465">
        <f t="shared" si="390"/>
        <v>291957.8317186567</v>
      </c>
      <c r="CF194" s="637">
        <f t="shared" si="472"/>
        <v>484344.30089328357</v>
      </c>
      <c r="CG194" s="707">
        <f t="shared" si="391"/>
        <v>6964.3008932835655</v>
      </c>
      <c r="CH194" s="298"/>
      <c r="CI194" s="465">
        <f t="shared" si="392"/>
        <v>281700</v>
      </c>
      <c r="CJ194" s="464">
        <f t="shared" si="473"/>
        <v>468300</v>
      </c>
      <c r="CK194" s="637">
        <f t="shared" si="474"/>
        <v>17622.42885</v>
      </c>
      <c r="CL194" s="637">
        <f t="shared" si="449"/>
        <v>485922.42885000003</v>
      </c>
      <c r="CM194" s="707">
        <f t="shared" si="393"/>
        <v>8542.4288500000257</v>
      </c>
      <c r="CN194" s="298"/>
      <c r="CO194" s="379"/>
      <c r="CP194" s="539"/>
      <c r="CQ194" s="379"/>
      <c r="CR194" s="26"/>
      <c r="CS194" s="519">
        <f t="shared" si="450"/>
        <v>750000</v>
      </c>
      <c r="CT194" s="520">
        <f t="shared" si="482"/>
        <v>302400</v>
      </c>
      <c r="CU194" s="521">
        <f t="shared" si="394"/>
        <v>447600</v>
      </c>
      <c r="CV194" s="523">
        <f t="shared" si="395"/>
        <v>-29780</v>
      </c>
      <c r="CW194" s="26"/>
      <c r="CX194" s="519">
        <f t="shared" si="451"/>
        <v>750000</v>
      </c>
      <c r="CY194" s="520">
        <f t="shared" si="483"/>
        <v>262500</v>
      </c>
      <c r="CZ194" s="521">
        <f t="shared" si="396"/>
        <v>487500</v>
      </c>
      <c r="DA194" s="522">
        <f t="shared" si="397"/>
        <v>10120</v>
      </c>
      <c r="DB194" s="521">
        <f t="shared" si="452"/>
        <v>16500</v>
      </c>
      <c r="DC194" s="521">
        <f t="shared" si="398"/>
        <v>504000</v>
      </c>
      <c r="DD194" s="522">
        <f t="shared" si="475"/>
        <v>26620</v>
      </c>
      <c r="DE194" s="533">
        <f t="shared" si="453"/>
        <v>510.18159168223849</v>
      </c>
      <c r="DF194" s="26"/>
      <c r="DG194" s="379"/>
      <c r="DH194" s="480"/>
      <c r="DI194" s="519">
        <f t="shared" si="454"/>
        <v>750000</v>
      </c>
      <c r="DJ194" s="520">
        <f t="shared" si="484"/>
        <v>315900</v>
      </c>
      <c r="DK194" s="529">
        <f t="shared" si="399"/>
        <v>434100</v>
      </c>
      <c r="DL194" s="743">
        <f t="shared" si="400"/>
        <v>-43280</v>
      </c>
      <c r="DM194" s="744">
        <f t="shared" si="401"/>
        <v>-829.47630683723821</v>
      </c>
      <c r="DN194" s="480"/>
      <c r="DO194" s="379"/>
      <c r="DP194" s="484"/>
      <c r="DQ194" s="519">
        <f t="shared" si="455"/>
        <v>750000</v>
      </c>
      <c r="DR194" s="708">
        <f t="shared" si="402"/>
        <v>309950</v>
      </c>
      <c r="DS194" s="529">
        <f t="shared" si="403"/>
        <v>440050</v>
      </c>
      <c r="DT194" s="743">
        <f t="shared" si="404"/>
        <v>-37330</v>
      </c>
      <c r="DU194" s="744">
        <f t="shared" si="405"/>
        <v>-715.44247999616687</v>
      </c>
      <c r="DV194" s="484"/>
      <c r="DW194" s="379"/>
      <c r="DX194" s="486"/>
      <c r="DY194" s="464">
        <f t="shared" si="476"/>
        <v>750000</v>
      </c>
      <c r="DZ194" s="708">
        <f t="shared" si="406"/>
        <v>271577.5</v>
      </c>
      <c r="EA194" s="529">
        <f t="shared" si="477"/>
        <v>478422.5</v>
      </c>
      <c r="EB194" s="530">
        <f t="shared" si="478"/>
        <v>1042.5</v>
      </c>
      <c r="EC194" s="533">
        <f t="shared" si="479"/>
        <v>39.959752766997269</v>
      </c>
      <c r="ED194" s="464">
        <f t="shared" si="456"/>
        <v>0</v>
      </c>
      <c r="EE194" s="524">
        <f t="shared" si="407"/>
        <v>1042.5</v>
      </c>
      <c r="EF194" s="531">
        <f t="shared" si="480"/>
        <v>39.959752766997269</v>
      </c>
      <c r="EG194" s="531">
        <f t="shared" si="481"/>
        <v>19.979876383498635</v>
      </c>
      <c r="EH194" s="486"/>
      <c r="EI194" s="379"/>
      <c r="EJ194" s="686"/>
      <c r="EK194" s="519">
        <f t="shared" si="457"/>
        <v>750000</v>
      </c>
      <c r="EL194" s="708">
        <f t="shared" si="408"/>
        <v>202650.00000000003</v>
      </c>
      <c r="EM194" s="529">
        <f t="shared" si="409"/>
        <v>547350</v>
      </c>
      <c r="EN194" s="530">
        <f t="shared" si="410"/>
        <v>69970</v>
      </c>
      <c r="EO194" s="531">
        <f t="shared" si="411"/>
        <v>1340.9994729529012</v>
      </c>
      <c r="EP194" s="641">
        <f t="shared" si="412"/>
        <v>0</v>
      </c>
      <c r="EQ194" s="530">
        <f t="shared" si="413"/>
        <v>69970</v>
      </c>
      <c r="ER194" s="532">
        <f t="shared" si="414"/>
        <v>1340.9994729529012</v>
      </c>
      <c r="ES194" s="686"/>
      <c r="ET194" s="379"/>
      <c r="EU194" s="686"/>
      <c r="EV194" s="519">
        <f t="shared" si="458"/>
        <v>750000</v>
      </c>
      <c r="EW194" s="708">
        <f t="shared" si="415"/>
        <v>272100</v>
      </c>
      <c r="EX194" s="529">
        <f t="shared" si="416"/>
        <v>477900</v>
      </c>
      <c r="EY194" s="530">
        <f t="shared" si="417"/>
        <v>520</v>
      </c>
      <c r="EZ194" s="531">
        <f t="shared" si="418"/>
        <v>9.9659815054381671</v>
      </c>
      <c r="FA194" s="641">
        <f t="shared" si="419"/>
        <v>0</v>
      </c>
      <c r="FB194" s="530">
        <f t="shared" si="420"/>
        <v>520</v>
      </c>
      <c r="FC194" s="532">
        <f t="shared" si="421"/>
        <v>9.9659815054381671</v>
      </c>
      <c r="FD194" s="686"/>
      <c r="FE194" s="379"/>
      <c r="FF194" s="686"/>
      <c r="FG194" s="519">
        <f t="shared" si="459"/>
        <v>750000</v>
      </c>
      <c r="FH194" s="708">
        <f t="shared" si="422"/>
        <v>268800</v>
      </c>
      <c r="FI194" s="529">
        <f t="shared" si="423"/>
        <v>481200</v>
      </c>
      <c r="FJ194" s="530">
        <f t="shared" si="424"/>
        <v>3820</v>
      </c>
      <c r="FK194" s="531">
        <f t="shared" si="425"/>
        <v>73.21163336687269</v>
      </c>
      <c r="FL194" s="641">
        <f t="shared" si="426"/>
        <v>0</v>
      </c>
      <c r="FM194" s="530">
        <f t="shared" si="427"/>
        <v>3820</v>
      </c>
      <c r="FN194" s="532">
        <f t="shared" si="428"/>
        <v>73.21163336687269</v>
      </c>
      <c r="FO194" s="686"/>
      <c r="FP194" s="379"/>
      <c r="FQ194" s="686"/>
      <c r="FR194" s="519">
        <f t="shared" si="460"/>
        <v>750000</v>
      </c>
      <c r="FS194" s="708">
        <f t="shared" si="429"/>
        <v>234600</v>
      </c>
      <c r="FT194" s="529">
        <f t="shared" si="430"/>
        <v>515400</v>
      </c>
      <c r="FU194" s="530">
        <f t="shared" si="431"/>
        <v>38020</v>
      </c>
      <c r="FV194" s="531">
        <f t="shared" si="432"/>
        <v>728.66657083992141</v>
      </c>
      <c r="FW194" s="641">
        <f t="shared" si="433"/>
        <v>0</v>
      </c>
      <c r="FX194" s="530">
        <f t="shared" si="434"/>
        <v>38020</v>
      </c>
      <c r="FY194" s="532">
        <f t="shared" si="435"/>
        <v>728.66657083992141</v>
      </c>
      <c r="FZ194" s="686"/>
      <c r="GA194" s="379"/>
      <c r="GB194" s="379"/>
      <c r="GC194" s="379"/>
      <c r="GD194" s="379"/>
      <c r="GE194" s="379"/>
      <c r="GF194" s="379"/>
      <c r="GG194" s="379"/>
    </row>
    <row r="195" spans="1:189" s="1" customFormat="1" x14ac:dyDescent="0.25">
      <c r="A195" s="379"/>
      <c r="B195" s="379"/>
      <c r="C195" s="379"/>
      <c r="D195" s="379"/>
      <c r="E195" s="379"/>
      <c r="F195" s="379"/>
      <c r="G195" s="379"/>
      <c r="H195" s="379"/>
      <c r="I195" s="539"/>
      <c r="J195" s="379"/>
      <c r="K195" s="379"/>
      <c r="L195" s="379"/>
      <c r="M195" s="379"/>
      <c r="N195" s="379"/>
      <c r="O195" s="379"/>
      <c r="P195" s="379"/>
      <c r="Q195" s="379"/>
      <c r="R195" s="539"/>
      <c r="S195" s="379"/>
      <c r="T195" s="228"/>
      <c r="U195" s="450">
        <f t="shared" si="461"/>
        <v>755000</v>
      </c>
      <c r="V195" s="712">
        <f t="shared" si="462"/>
        <v>6964.3008932835655</v>
      </c>
      <c r="W195" s="752">
        <f t="shared" si="463"/>
        <v>-30080</v>
      </c>
      <c r="X195" s="697">
        <f t="shared" si="464"/>
        <v>26820</v>
      </c>
      <c r="Y195" s="745">
        <f t="shared" si="465"/>
        <v>-43730</v>
      </c>
      <c r="Z195" s="642">
        <f t="shared" si="466"/>
        <v>-37630</v>
      </c>
      <c r="AA195" s="439">
        <f t="shared" si="467"/>
        <v>1042.5</v>
      </c>
      <c r="AB195" s="713">
        <f t="shared" si="468"/>
        <v>1042.5</v>
      </c>
      <c r="AC195" s="630">
        <f t="shared" si="374"/>
        <v>38320</v>
      </c>
      <c r="AD195" s="459">
        <f t="shared" si="375"/>
        <v>38320</v>
      </c>
      <c r="AE195" s="228"/>
      <c r="AF195" s="379"/>
      <c r="AG195" s="228"/>
      <c r="AH195" s="715">
        <f t="shared" si="376"/>
        <v>1.4495974217437639</v>
      </c>
      <c r="AI195" s="749">
        <f t="shared" si="436"/>
        <v>-6.2610578023853627</v>
      </c>
      <c r="AJ195" s="716">
        <f t="shared" si="377"/>
        <v>5.5824990113023754</v>
      </c>
      <c r="AK195" s="746">
        <f t="shared" si="437"/>
        <v>-9.1022625564598378</v>
      </c>
      <c r="AL195" s="643">
        <f t="shared" si="438"/>
        <v>-7.8325666590346152</v>
      </c>
      <c r="AM195" s="457">
        <f t="shared" si="439"/>
        <v>0.21699311033865495</v>
      </c>
      <c r="AN195" s="717">
        <f t="shared" si="378"/>
        <v>0.21699311033865495</v>
      </c>
      <c r="AO195" s="633">
        <f t="shared" si="379"/>
        <v>7.9761879982515662</v>
      </c>
      <c r="AP195" s="634">
        <f t="shared" si="380"/>
        <v>7.9761879982515662</v>
      </c>
      <c r="AQ195" s="228"/>
      <c r="AR195" s="379"/>
      <c r="AS195" s="228"/>
      <c r="AT195" s="450">
        <f t="shared" si="440"/>
        <v>755000</v>
      </c>
      <c r="AU195" s="767">
        <f t="shared" si="381"/>
        <v>133.47325750148178</v>
      </c>
      <c r="AV195" s="750">
        <f t="shared" si="441"/>
        <v>-576.49369939150017</v>
      </c>
      <c r="AW195" s="720">
        <f t="shared" si="442"/>
        <v>514.01466149202247</v>
      </c>
      <c r="AX195" s="747">
        <f t="shared" si="443"/>
        <v>-838.10071390925202</v>
      </c>
      <c r="AY195" s="643">
        <f t="shared" si="444"/>
        <v>-721.19208471084278</v>
      </c>
      <c r="AZ195" s="457">
        <f t="shared" si="445"/>
        <v>19.979876383498635</v>
      </c>
      <c r="BA195" s="717">
        <f t="shared" si="446"/>
        <v>19.979876383498635</v>
      </c>
      <c r="BB195" s="458">
        <f t="shared" si="382"/>
        <v>734.41617555459732</v>
      </c>
      <c r="BC195" s="459">
        <f t="shared" si="382"/>
        <v>734.41617555459732</v>
      </c>
      <c r="BD195" s="228"/>
      <c r="BE195" s="379"/>
      <c r="BF195" s="539"/>
      <c r="BG195" s="379"/>
      <c r="BH195" s="379"/>
      <c r="BI195" s="460"/>
      <c r="BJ195" s="464">
        <f t="shared" si="469"/>
        <v>755000</v>
      </c>
      <c r="BK195" s="465">
        <f t="shared" si="383"/>
        <v>274570</v>
      </c>
      <c r="BL195" s="637">
        <f t="shared" si="384"/>
        <v>480430</v>
      </c>
      <c r="BM195" s="219"/>
      <c r="BN195" s="219"/>
      <c r="BO195" s="464">
        <f t="shared" si="447"/>
        <v>755000</v>
      </c>
      <c r="BP195" s="465">
        <f t="shared" si="385"/>
        <v>318300</v>
      </c>
      <c r="BQ195" s="637">
        <f t="shared" si="448"/>
        <v>436700</v>
      </c>
      <c r="BR195" s="707">
        <f t="shared" si="386"/>
        <v>-43730</v>
      </c>
      <c r="BS195" s="298"/>
      <c r="BT195" s="379"/>
      <c r="BU195" s="298"/>
      <c r="BV195" s="464">
        <f t="shared" si="470"/>
        <v>755000</v>
      </c>
      <c r="BW195" s="464">
        <f t="shared" si="471"/>
        <v>17622.42885</v>
      </c>
      <c r="BX195" s="637">
        <f t="shared" si="387"/>
        <v>498052.42885000003</v>
      </c>
      <c r="BY195" s="707">
        <f t="shared" si="388"/>
        <v>17622.428850000026</v>
      </c>
      <c r="BZ195" s="298"/>
      <c r="CA195" s="379"/>
      <c r="CB195" s="219"/>
      <c r="CC195" s="464">
        <f t="shared" si="373"/>
        <v>26302.132611940302</v>
      </c>
      <c r="CD195" s="464">
        <f t="shared" si="389"/>
        <v>781302.13261194027</v>
      </c>
      <c r="CE195" s="465">
        <f t="shared" si="390"/>
        <v>293907.8317186567</v>
      </c>
      <c r="CF195" s="637">
        <f t="shared" si="472"/>
        <v>487394.30089328357</v>
      </c>
      <c r="CG195" s="707">
        <f t="shared" si="391"/>
        <v>6964.3008932835655</v>
      </c>
      <c r="CH195" s="298"/>
      <c r="CI195" s="465">
        <f t="shared" si="392"/>
        <v>283650</v>
      </c>
      <c r="CJ195" s="464">
        <f t="shared" si="473"/>
        <v>471350</v>
      </c>
      <c r="CK195" s="637">
        <f t="shared" si="474"/>
        <v>17622.42885</v>
      </c>
      <c r="CL195" s="637">
        <f t="shared" si="449"/>
        <v>488972.42885000003</v>
      </c>
      <c r="CM195" s="707">
        <f t="shared" si="393"/>
        <v>8542.4288500000257</v>
      </c>
      <c r="CN195" s="298"/>
      <c r="CO195" s="379"/>
      <c r="CP195" s="539"/>
      <c r="CQ195" s="379"/>
      <c r="CR195" s="26"/>
      <c r="CS195" s="519">
        <f t="shared" si="450"/>
        <v>755000</v>
      </c>
      <c r="CT195" s="520">
        <f t="shared" si="482"/>
        <v>304650</v>
      </c>
      <c r="CU195" s="521">
        <f t="shared" si="394"/>
        <v>450350</v>
      </c>
      <c r="CV195" s="523">
        <f t="shared" si="395"/>
        <v>-30080</v>
      </c>
      <c r="CW195" s="26"/>
      <c r="CX195" s="519">
        <f t="shared" si="451"/>
        <v>755000</v>
      </c>
      <c r="CY195" s="520">
        <f t="shared" si="483"/>
        <v>264250</v>
      </c>
      <c r="CZ195" s="521">
        <f t="shared" si="396"/>
        <v>490750</v>
      </c>
      <c r="DA195" s="522">
        <f t="shared" si="397"/>
        <v>10320</v>
      </c>
      <c r="DB195" s="521">
        <f t="shared" si="452"/>
        <v>16500</v>
      </c>
      <c r="DC195" s="521">
        <f t="shared" si="398"/>
        <v>507250</v>
      </c>
      <c r="DD195" s="522">
        <f t="shared" si="475"/>
        <v>26820</v>
      </c>
      <c r="DE195" s="533">
        <f t="shared" si="453"/>
        <v>514.01466149202247</v>
      </c>
      <c r="DF195" s="26"/>
      <c r="DG195" s="379"/>
      <c r="DH195" s="480"/>
      <c r="DI195" s="519">
        <f t="shared" si="454"/>
        <v>755000</v>
      </c>
      <c r="DJ195" s="520">
        <f t="shared" si="484"/>
        <v>318300</v>
      </c>
      <c r="DK195" s="529">
        <f t="shared" si="399"/>
        <v>436700</v>
      </c>
      <c r="DL195" s="743">
        <f t="shared" si="400"/>
        <v>-43730</v>
      </c>
      <c r="DM195" s="744">
        <f t="shared" si="401"/>
        <v>-838.10071390925202</v>
      </c>
      <c r="DN195" s="480"/>
      <c r="DO195" s="379"/>
      <c r="DP195" s="484"/>
      <c r="DQ195" s="519">
        <f t="shared" si="455"/>
        <v>755000</v>
      </c>
      <c r="DR195" s="708">
        <f t="shared" si="402"/>
        <v>312200</v>
      </c>
      <c r="DS195" s="529">
        <f t="shared" si="403"/>
        <v>442800</v>
      </c>
      <c r="DT195" s="743">
        <f t="shared" si="404"/>
        <v>-37630</v>
      </c>
      <c r="DU195" s="744">
        <f t="shared" si="405"/>
        <v>-721.19208471084278</v>
      </c>
      <c r="DV195" s="484"/>
      <c r="DW195" s="379"/>
      <c r="DX195" s="486"/>
      <c r="DY195" s="464">
        <f t="shared" si="476"/>
        <v>755000</v>
      </c>
      <c r="DZ195" s="708">
        <f t="shared" si="406"/>
        <v>273527.5</v>
      </c>
      <c r="EA195" s="529">
        <f t="shared" si="477"/>
        <v>481472.5</v>
      </c>
      <c r="EB195" s="530">
        <f t="shared" si="478"/>
        <v>1042.5</v>
      </c>
      <c r="EC195" s="533">
        <f t="shared" si="479"/>
        <v>39.959752766997269</v>
      </c>
      <c r="ED195" s="464">
        <f t="shared" si="456"/>
        <v>0</v>
      </c>
      <c r="EE195" s="524">
        <f t="shared" si="407"/>
        <v>1042.5</v>
      </c>
      <c r="EF195" s="531">
        <f t="shared" si="480"/>
        <v>39.959752766997269</v>
      </c>
      <c r="EG195" s="531">
        <f t="shared" si="481"/>
        <v>19.979876383498635</v>
      </c>
      <c r="EH195" s="486"/>
      <c r="EI195" s="379"/>
      <c r="EJ195" s="686"/>
      <c r="EK195" s="519">
        <f t="shared" si="457"/>
        <v>755000</v>
      </c>
      <c r="EL195" s="708">
        <f t="shared" si="408"/>
        <v>204050.00000000003</v>
      </c>
      <c r="EM195" s="529">
        <f t="shared" si="409"/>
        <v>550950</v>
      </c>
      <c r="EN195" s="530">
        <f t="shared" si="410"/>
        <v>70520</v>
      </c>
      <c r="EO195" s="531">
        <f t="shared" si="411"/>
        <v>1351.540414929807</v>
      </c>
      <c r="EP195" s="641">
        <f t="shared" si="412"/>
        <v>0</v>
      </c>
      <c r="EQ195" s="530">
        <f t="shared" si="413"/>
        <v>70520</v>
      </c>
      <c r="ER195" s="532">
        <f t="shared" si="414"/>
        <v>1351.540414929807</v>
      </c>
      <c r="ES195" s="686"/>
      <c r="ET195" s="379"/>
      <c r="EU195" s="686"/>
      <c r="EV195" s="519">
        <f t="shared" si="458"/>
        <v>755000</v>
      </c>
      <c r="EW195" s="708">
        <f t="shared" si="415"/>
        <v>274050</v>
      </c>
      <c r="EX195" s="529">
        <f t="shared" si="416"/>
        <v>480950</v>
      </c>
      <c r="EY195" s="530">
        <f t="shared" si="417"/>
        <v>520</v>
      </c>
      <c r="EZ195" s="531">
        <f t="shared" si="418"/>
        <v>9.9659815054381671</v>
      </c>
      <c r="FA195" s="641">
        <f t="shared" si="419"/>
        <v>0</v>
      </c>
      <c r="FB195" s="530">
        <f t="shared" si="420"/>
        <v>520</v>
      </c>
      <c r="FC195" s="532">
        <f t="shared" si="421"/>
        <v>9.9659815054381671</v>
      </c>
      <c r="FD195" s="686"/>
      <c r="FE195" s="379"/>
      <c r="FF195" s="686"/>
      <c r="FG195" s="519">
        <f t="shared" si="459"/>
        <v>755000</v>
      </c>
      <c r="FH195" s="708">
        <f t="shared" si="422"/>
        <v>270750</v>
      </c>
      <c r="FI195" s="529">
        <f t="shared" si="423"/>
        <v>484250</v>
      </c>
      <c r="FJ195" s="530">
        <f t="shared" si="424"/>
        <v>3820</v>
      </c>
      <c r="FK195" s="531">
        <f t="shared" si="425"/>
        <v>73.21163336687269</v>
      </c>
      <c r="FL195" s="641">
        <f t="shared" si="426"/>
        <v>0</v>
      </c>
      <c r="FM195" s="530">
        <f t="shared" si="427"/>
        <v>3820</v>
      </c>
      <c r="FN195" s="532">
        <f t="shared" si="428"/>
        <v>73.21163336687269</v>
      </c>
      <c r="FO195" s="686"/>
      <c r="FP195" s="379"/>
      <c r="FQ195" s="686"/>
      <c r="FR195" s="519">
        <f t="shared" si="460"/>
        <v>755000</v>
      </c>
      <c r="FS195" s="708">
        <f t="shared" si="429"/>
        <v>236250</v>
      </c>
      <c r="FT195" s="529">
        <f t="shared" si="430"/>
        <v>518750</v>
      </c>
      <c r="FU195" s="530">
        <f t="shared" si="431"/>
        <v>38320</v>
      </c>
      <c r="FV195" s="531">
        <f t="shared" si="432"/>
        <v>734.41617555459732</v>
      </c>
      <c r="FW195" s="641">
        <f t="shared" si="433"/>
        <v>0</v>
      </c>
      <c r="FX195" s="530">
        <f t="shared" si="434"/>
        <v>38320</v>
      </c>
      <c r="FY195" s="532">
        <f t="shared" si="435"/>
        <v>734.41617555459732</v>
      </c>
      <c r="FZ195" s="686"/>
      <c r="GA195" s="379"/>
      <c r="GB195" s="379"/>
      <c r="GC195" s="379"/>
      <c r="GD195" s="379"/>
      <c r="GE195" s="379"/>
      <c r="GF195" s="379"/>
      <c r="GG195" s="379"/>
    </row>
    <row r="196" spans="1:189" s="1" customFormat="1" x14ac:dyDescent="0.25">
      <c r="A196" s="379"/>
      <c r="B196" s="379"/>
      <c r="C196" s="379"/>
      <c r="D196" s="379"/>
      <c r="E196" s="379"/>
      <c r="F196" s="379"/>
      <c r="G196" s="379"/>
      <c r="H196" s="379"/>
      <c r="I196" s="539"/>
      <c r="J196" s="379"/>
      <c r="K196" s="379"/>
      <c r="L196" s="379"/>
      <c r="M196" s="379"/>
      <c r="N196" s="379"/>
      <c r="O196" s="379"/>
      <c r="P196" s="379"/>
      <c r="Q196" s="379"/>
      <c r="R196" s="539"/>
      <c r="S196" s="379"/>
      <c r="T196" s="228"/>
      <c r="U196" s="450">
        <f t="shared" si="461"/>
        <v>760000</v>
      </c>
      <c r="V196" s="712">
        <f t="shared" si="462"/>
        <v>6964.3008932835655</v>
      </c>
      <c r="W196" s="752">
        <f t="shared" si="463"/>
        <v>-30380</v>
      </c>
      <c r="X196" s="697">
        <f t="shared" si="464"/>
        <v>27020</v>
      </c>
      <c r="Y196" s="745">
        <f t="shared" si="465"/>
        <v>-44180</v>
      </c>
      <c r="Z196" s="642">
        <f t="shared" si="466"/>
        <v>-37930</v>
      </c>
      <c r="AA196" s="439">
        <f t="shared" si="467"/>
        <v>1042.5</v>
      </c>
      <c r="AB196" s="713">
        <f t="shared" si="468"/>
        <v>1042.5</v>
      </c>
      <c r="AC196" s="630">
        <f t="shared" si="374"/>
        <v>38620</v>
      </c>
      <c r="AD196" s="459">
        <f t="shared" si="375"/>
        <v>38620</v>
      </c>
      <c r="AE196" s="228"/>
      <c r="AF196" s="379"/>
      <c r="AG196" s="228"/>
      <c r="AH196" s="715">
        <f t="shared" si="376"/>
        <v>1.4404527370901723</v>
      </c>
      <c r="AI196" s="749">
        <f t="shared" si="436"/>
        <v>-6.2836104906097461</v>
      </c>
      <c r="AJ196" s="716">
        <f t="shared" si="377"/>
        <v>5.588648961694382</v>
      </c>
      <c r="AK196" s="746">
        <f t="shared" si="437"/>
        <v>-9.1379167700835602</v>
      </c>
      <c r="AL196" s="643">
        <f t="shared" si="438"/>
        <v>-7.8452055927856374</v>
      </c>
      <c r="AM196" s="457">
        <f t="shared" si="439"/>
        <v>0.21562422437329362</v>
      </c>
      <c r="AN196" s="717">
        <f t="shared" si="378"/>
        <v>0.21562422437329362</v>
      </c>
      <c r="AO196" s="633">
        <f t="shared" si="379"/>
        <v>7.987920906759328</v>
      </c>
      <c r="AP196" s="634">
        <f t="shared" si="380"/>
        <v>7.987920906759328</v>
      </c>
      <c r="AQ196" s="228"/>
      <c r="AR196" s="379"/>
      <c r="AS196" s="228"/>
      <c r="AT196" s="450">
        <f t="shared" si="440"/>
        <v>760000</v>
      </c>
      <c r="AU196" s="767">
        <f t="shared" si="381"/>
        <v>133.47325750148178</v>
      </c>
      <c r="AV196" s="750">
        <f t="shared" si="441"/>
        <v>-582.24330410617597</v>
      </c>
      <c r="AW196" s="720">
        <f t="shared" si="442"/>
        <v>517.84773130180633</v>
      </c>
      <c r="AX196" s="747">
        <f t="shared" si="443"/>
        <v>-846.72512098126583</v>
      </c>
      <c r="AY196" s="643">
        <f t="shared" si="444"/>
        <v>-726.94168942551869</v>
      </c>
      <c r="AZ196" s="457">
        <f t="shared" si="445"/>
        <v>19.979876383498635</v>
      </c>
      <c r="BA196" s="717">
        <f t="shared" si="446"/>
        <v>19.979876383498635</v>
      </c>
      <c r="BB196" s="458">
        <f t="shared" si="382"/>
        <v>740.16578026927311</v>
      </c>
      <c r="BC196" s="459">
        <f t="shared" si="382"/>
        <v>740.16578026927311</v>
      </c>
      <c r="BD196" s="228"/>
      <c r="BE196" s="379"/>
      <c r="BF196" s="539"/>
      <c r="BG196" s="379"/>
      <c r="BH196" s="379"/>
      <c r="BI196" s="460"/>
      <c r="BJ196" s="464">
        <f t="shared" si="469"/>
        <v>760000</v>
      </c>
      <c r="BK196" s="465">
        <f t="shared" si="383"/>
        <v>276520</v>
      </c>
      <c r="BL196" s="637">
        <f t="shared" si="384"/>
        <v>483480</v>
      </c>
      <c r="BM196" s="219"/>
      <c r="BN196" s="219"/>
      <c r="BO196" s="464">
        <f t="shared" si="447"/>
        <v>760000</v>
      </c>
      <c r="BP196" s="465">
        <f t="shared" si="385"/>
        <v>320700</v>
      </c>
      <c r="BQ196" s="637">
        <f t="shared" si="448"/>
        <v>439300</v>
      </c>
      <c r="BR196" s="707">
        <f t="shared" si="386"/>
        <v>-44180</v>
      </c>
      <c r="BS196" s="298"/>
      <c r="BT196" s="379"/>
      <c r="BU196" s="298"/>
      <c r="BV196" s="464">
        <f t="shared" si="470"/>
        <v>760000</v>
      </c>
      <c r="BW196" s="464">
        <f t="shared" si="471"/>
        <v>17622.42885</v>
      </c>
      <c r="BX196" s="637">
        <f t="shared" si="387"/>
        <v>501102.42885000003</v>
      </c>
      <c r="BY196" s="707">
        <f t="shared" si="388"/>
        <v>17622.428850000026</v>
      </c>
      <c r="BZ196" s="298"/>
      <c r="CA196" s="379"/>
      <c r="CB196" s="219"/>
      <c r="CC196" s="464">
        <f t="shared" si="373"/>
        <v>26302.132611940302</v>
      </c>
      <c r="CD196" s="464">
        <f t="shared" si="389"/>
        <v>786302.13261194027</v>
      </c>
      <c r="CE196" s="465">
        <f t="shared" si="390"/>
        <v>295857.8317186567</v>
      </c>
      <c r="CF196" s="637">
        <f t="shared" si="472"/>
        <v>490444.30089328357</v>
      </c>
      <c r="CG196" s="707">
        <f t="shared" si="391"/>
        <v>6964.3008932835655</v>
      </c>
      <c r="CH196" s="298"/>
      <c r="CI196" s="465">
        <f t="shared" si="392"/>
        <v>285600</v>
      </c>
      <c r="CJ196" s="464">
        <f t="shared" si="473"/>
        <v>474400</v>
      </c>
      <c r="CK196" s="637">
        <f t="shared" si="474"/>
        <v>17622.42885</v>
      </c>
      <c r="CL196" s="637">
        <f t="shared" si="449"/>
        <v>492022.42885000003</v>
      </c>
      <c r="CM196" s="707">
        <f t="shared" si="393"/>
        <v>8542.4288500000257</v>
      </c>
      <c r="CN196" s="298"/>
      <c r="CO196" s="379"/>
      <c r="CP196" s="539"/>
      <c r="CQ196" s="379"/>
      <c r="CR196" s="26"/>
      <c r="CS196" s="519">
        <f t="shared" si="450"/>
        <v>760000</v>
      </c>
      <c r="CT196" s="520">
        <f t="shared" si="482"/>
        <v>306900</v>
      </c>
      <c r="CU196" s="521">
        <f t="shared" si="394"/>
        <v>453100</v>
      </c>
      <c r="CV196" s="523">
        <f t="shared" si="395"/>
        <v>-30380</v>
      </c>
      <c r="CW196" s="26"/>
      <c r="CX196" s="519">
        <f t="shared" si="451"/>
        <v>760000</v>
      </c>
      <c r="CY196" s="520">
        <f t="shared" si="483"/>
        <v>266000</v>
      </c>
      <c r="CZ196" s="521">
        <f t="shared" si="396"/>
        <v>494000</v>
      </c>
      <c r="DA196" s="522">
        <f t="shared" si="397"/>
        <v>10520</v>
      </c>
      <c r="DB196" s="521">
        <f t="shared" si="452"/>
        <v>16500</v>
      </c>
      <c r="DC196" s="521">
        <f t="shared" si="398"/>
        <v>510500</v>
      </c>
      <c r="DD196" s="522">
        <f t="shared" si="475"/>
        <v>27020</v>
      </c>
      <c r="DE196" s="533">
        <f t="shared" si="453"/>
        <v>517.84773130180633</v>
      </c>
      <c r="DF196" s="26"/>
      <c r="DG196" s="379"/>
      <c r="DH196" s="480"/>
      <c r="DI196" s="519">
        <f t="shared" si="454"/>
        <v>760000</v>
      </c>
      <c r="DJ196" s="520">
        <f t="shared" si="484"/>
        <v>320700</v>
      </c>
      <c r="DK196" s="529">
        <f t="shared" si="399"/>
        <v>439300</v>
      </c>
      <c r="DL196" s="743">
        <f t="shared" si="400"/>
        <v>-44180</v>
      </c>
      <c r="DM196" s="744">
        <f t="shared" si="401"/>
        <v>-846.72512098126583</v>
      </c>
      <c r="DN196" s="480"/>
      <c r="DO196" s="379"/>
      <c r="DP196" s="484"/>
      <c r="DQ196" s="519">
        <f t="shared" si="455"/>
        <v>760000</v>
      </c>
      <c r="DR196" s="708">
        <f t="shared" si="402"/>
        <v>314450</v>
      </c>
      <c r="DS196" s="529">
        <f t="shared" si="403"/>
        <v>445550</v>
      </c>
      <c r="DT196" s="743">
        <f t="shared" si="404"/>
        <v>-37930</v>
      </c>
      <c r="DU196" s="744">
        <f t="shared" si="405"/>
        <v>-726.94168942551869</v>
      </c>
      <c r="DV196" s="484"/>
      <c r="DW196" s="379"/>
      <c r="DX196" s="486"/>
      <c r="DY196" s="464">
        <f t="shared" si="476"/>
        <v>760000</v>
      </c>
      <c r="DZ196" s="708">
        <f t="shared" si="406"/>
        <v>275477.5</v>
      </c>
      <c r="EA196" s="529">
        <f t="shared" si="477"/>
        <v>484522.5</v>
      </c>
      <c r="EB196" s="530">
        <f t="shared" si="478"/>
        <v>1042.5</v>
      </c>
      <c r="EC196" s="533">
        <f t="shared" si="479"/>
        <v>39.959752766997269</v>
      </c>
      <c r="ED196" s="464">
        <f t="shared" si="456"/>
        <v>0</v>
      </c>
      <c r="EE196" s="524">
        <f t="shared" si="407"/>
        <v>1042.5</v>
      </c>
      <c r="EF196" s="531">
        <f t="shared" si="480"/>
        <v>39.959752766997269</v>
      </c>
      <c r="EG196" s="531">
        <f t="shared" si="481"/>
        <v>19.979876383498635</v>
      </c>
      <c r="EH196" s="486"/>
      <c r="EI196" s="379"/>
      <c r="EJ196" s="686"/>
      <c r="EK196" s="519">
        <f t="shared" si="457"/>
        <v>760000</v>
      </c>
      <c r="EL196" s="708">
        <f t="shared" si="408"/>
        <v>205450.00000000003</v>
      </c>
      <c r="EM196" s="529">
        <f t="shared" si="409"/>
        <v>554550</v>
      </c>
      <c r="EN196" s="530">
        <f t="shared" si="410"/>
        <v>71070</v>
      </c>
      <c r="EO196" s="531">
        <f t="shared" si="411"/>
        <v>1362.0813569067127</v>
      </c>
      <c r="EP196" s="641">
        <f t="shared" si="412"/>
        <v>0</v>
      </c>
      <c r="EQ196" s="530">
        <f t="shared" si="413"/>
        <v>71070</v>
      </c>
      <c r="ER196" s="532">
        <f t="shared" si="414"/>
        <v>1362.0813569067127</v>
      </c>
      <c r="ES196" s="686"/>
      <c r="ET196" s="379"/>
      <c r="EU196" s="686"/>
      <c r="EV196" s="519">
        <f t="shared" si="458"/>
        <v>760000</v>
      </c>
      <c r="EW196" s="708">
        <f t="shared" si="415"/>
        <v>276000</v>
      </c>
      <c r="EX196" s="529">
        <f t="shared" si="416"/>
        <v>484000</v>
      </c>
      <c r="EY196" s="530">
        <f t="shared" si="417"/>
        <v>520</v>
      </c>
      <c r="EZ196" s="531">
        <f t="shared" si="418"/>
        <v>9.9659815054381671</v>
      </c>
      <c r="FA196" s="641">
        <f t="shared" si="419"/>
        <v>0</v>
      </c>
      <c r="FB196" s="530">
        <f t="shared" si="420"/>
        <v>520</v>
      </c>
      <c r="FC196" s="532">
        <f t="shared" si="421"/>
        <v>9.9659815054381671</v>
      </c>
      <c r="FD196" s="686"/>
      <c r="FE196" s="379"/>
      <c r="FF196" s="686"/>
      <c r="FG196" s="519">
        <f t="shared" si="459"/>
        <v>760000</v>
      </c>
      <c r="FH196" s="708">
        <f t="shared" si="422"/>
        <v>272700</v>
      </c>
      <c r="FI196" s="529">
        <f t="shared" si="423"/>
        <v>487300</v>
      </c>
      <c r="FJ196" s="530">
        <f t="shared" si="424"/>
        <v>3820</v>
      </c>
      <c r="FK196" s="531">
        <f t="shared" si="425"/>
        <v>73.21163336687269</v>
      </c>
      <c r="FL196" s="641">
        <f t="shared" si="426"/>
        <v>0</v>
      </c>
      <c r="FM196" s="530">
        <f t="shared" si="427"/>
        <v>3820</v>
      </c>
      <c r="FN196" s="532">
        <f t="shared" si="428"/>
        <v>73.21163336687269</v>
      </c>
      <c r="FO196" s="686"/>
      <c r="FP196" s="379"/>
      <c r="FQ196" s="686"/>
      <c r="FR196" s="519">
        <f t="shared" si="460"/>
        <v>760000</v>
      </c>
      <c r="FS196" s="708">
        <f t="shared" si="429"/>
        <v>237900</v>
      </c>
      <c r="FT196" s="529">
        <f t="shared" si="430"/>
        <v>522100</v>
      </c>
      <c r="FU196" s="530">
        <f t="shared" si="431"/>
        <v>38620</v>
      </c>
      <c r="FV196" s="531">
        <f t="shared" si="432"/>
        <v>740.16578026927311</v>
      </c>
      <c r="FW196" s="641">
        <f t="shared" si="433"/>
        <v>0</v>
      </c>
      <c r="FX196" s="530">
        <f t="shared" si="434"/>
        <v>38620</v>
      </c>
      <c r="FY196" s="532">
        <f t="shared" si="435"/>
        <v>740.16578026927311</v>
      </c>
      <c r="FZ196" s="686"/>
      <c r="GA196" s="379"/>
      <c r="GB196" s="379"/>
      <c r="GC196" s="379"/>
      <c r="GD196" s="379"/>
      <c r="GE196" s="379"/>
      <c r="GF196" s="379"/>
      <c r="GG196" s="379"/>
    </row>
    <row r="197" spans="1:189" s="1" customFormat="1" x14ac:dyDescent="0.25">
      <c r="A197" s="379"/>
      <c r="B197" s="379"/>
      <c r="C197" s="379"/>
      <c r="D197" s="379"/>
      <c r="E197" s="379"/>
      <c r="F197" s="379"/>
      <c r="G197" s="379"/>
      <c r="H197" s="379"/>
      <c r="I197" s="539"/>
      <c r="J197" s="379"/>
      <c r="K197" s="379"/>
      <c r="L197" s="379"/>
      <c r="M197" s="379"/>
      <c r="N197" s="379"/>
      <c r="O197" s="379"/>
      <c r="P197" s="379"/>
      <c r="Q197" s="379"/>
      <c r="R197" s="539"/>
      <c r="S197" s="379"/>
      <c r="T197" s="228"/>
      <c r="U197" s="450">
        <f t="shared" si="461"/>
        <v>765000</v>
      </c>
      <c r="V197" s="712">
        <f t="shared" si="462"/>
        <v>6964.3008932835655</v>
      </c>
      <c r="W197" s="752">
        <f t="shared" si="463"/>
        <v>-30680</v>
      </c>
      <c r="X197" s="697">
        <f t="shared" si="464"/>
        <v>27220</v>
      </c>
      <c r="Y197" s="745">
        <f t="shared" si="465"/>
        <v>-44630</v>
      </c>
      <c r="Z197" s="642">
        <f t="shared" si="466"/>
        <v>-38230</v>
      </c>
      <c r="AA197" s="439">
        <f t="shared" si="467"/>
        <v>1042.5</v>
      </c>
      <c r="AB197" s="713">
        <f t="shared" si="468"/>
        <v>1042.5</v>
      </c>
      <c r="AC197" s="630">
        <f t="shared" si="374"/>
        <v>38920</v>
      </c>
      <c r="AD197" s="459">
        <f t="shared" si="375"/>
        <v>38920</v>
      </c>
      <c r="AE197" s="228"/>
      <c r="AF197" s="379"/>
      <c r="AG197" s="228"/>
      <c r="AH197" s="715">
        <f t="shared" si="376"/>
        <v>1.431422706366219</v>
      </c>
      <c r="AI197" s="749">
        <f t="shared" si="436"/>
        <v>-6.3058804184736807</v>
      </c>
      <c r="AJ197" s="716">
        <f t="shared" si="377"/>
        <v>5.5947218054385139</v>
      </c>
      <c r="AK197" s="746">
        <f t="shared" si="437"/>
        <v>-9.1731239594680698</v>
      </c>
      <c r="AL197" s="643">
        <f t="shared" si="438"/>
        <v>-7.8576860625244072</v>
      </c>
      <c r="AM197" s="457">
        <f t="shared" si="439"/>
        <v>0.21427250118183874</v>
      </c>
      <c r="AN197" s="717">
        <f t="shared" si="378"/>
        <v>0.21427250118183874</v>
      </c>
      <c r="AO197" s="633">
        <f t="shared" si="379"/>
        <v>7.9995067107886459</v>
      </c>
      <c r="AP197" s="634">
        <f t="shared" si="380"/>
        <v>7.9995067107886459</v>
      </c>
      <c r="AQ197" s="228"/>
      <c r="AR197" s="379"/>
      <c r="AS197" s="228"/>
      <c r="AT197" s="450">
        <f t="shared" si="440"/>
        <v>765000</v>
      </c>
      <c r="AU197" s="767">
        <f t="shared" si="381"/>
        <v>133.47325750148178</v>
      </c>
      <c r="AV197" s="750">
        <f t="shared" si="441"/>
        <v>-587.99290882085188</v>
      </c>
      <c r="AW197" s="720">
        <f t="shared" si="442"/>
        <v>521.6808011115902</v>
      </c>
      <c r="AX197" s="747">
        <f t="shared" si="443"/>
        <v>-855.34952805327964</v>
      </c>
      <c r="AY197" s="643">
        <f t="shared" si="444"/>
        <v>-732.69129414019449</v>
      </c>
      <c r="AZ197" s="457">
        <f t="shared" si="445"/>
        <v>19.979876383498635</v>
      </c>
      <c r="BA197" s="717">
        <f t="shared" si="446"/>
        <v>19.979876383498635</v>
      </c>
      <c r="BB197" s="458">
        <f t="shared" si="382"/>
        <v>745.91538498394902</v>
      </c>
      <c r="BC197" s="459">
        <f t="shared" si="382"/>
        <v>745.91538498394902</v>
      </c>
      <c r="BD197" s="228"/>
      <c r="BE197" s="379"/>
      <c r="BF197" s="539"/>
      <c r="BG197" s="379"/>
      <c r="BH197" s="379"/>
      <c r="BI197" s="460"/>
      <c r="BJ197" s="464">
        <f t="shared" si="469"/>
        <v>765000</v>
      </c>
      <c r="BK197" s="465">
        <f t="shared" si="383"/>
        <v>278470</v>
      </c>
      <c r="BL197" s="637">
        <f t="shared" si="384"/>
        <v>486530</v>
      </c>
      <c r="BM197" s="219"/>
      <c r="BN197" s="219"/>
      <c r="BO197" s="464">
        <f t="shared" si="447"/>
        <v>765000</v>
      </c>
      <c r="BP197" s="465">
        <f t="shared" si="385"/>
        <v>323100</v>
      </c>
      <c r="BQ197" s="637">
        <f t="shared" si="448"/>
        <v>441900</v>
      </c>
      <c r="BR197" s="707">
        <f t="shared" si="386"/>
        <v>-44630</v>
      </c>
      <c r="BS197" s="298"/>
      <c r="BT197" s="379"/>
      <c r="BU197" s="298"/>
      <c r="BV197" s="464">
        <f t="shared" si="470"/>
        <v>765000</v>
      </c>
      <c r="BW197" s="464">
        <f t="shared" si="471"/>
        <v>17622.42885</v>
      </c>
      <c r="BX197" s="637">
        <f t="shared" si="387"/>
        <v>504152.42885000003</v>
      </c>
      <c r="BY197" s="707">
        <f t="shared" si="388"/>
        <v>17622.428850000026</v>
      </c>
      <c r="BZ197" s="298"/>
      <c r="CA197" s="379"/>
      <c r="CB197" s="219"/>
      <c r="CC197" s="464">
        <f t="shared" si="373"/>
        <v>26302.132611940302</v>
      </c>
      <c r="CD197" s="464">
        <f t="shared" si="389"/>
        <v>791302.13261194027</v>
      </c>
      <c r="CE197" s="465">
        <f t="shared" si="390"/>
        <v>297807.8317186567</v>
      </c>
      <c r="CF197" s="637">
        <f t="shared" si="472"/>
        <v>493494.30089328357</v>
      </c>
      <c r="CG197" s="707">
        <f t="shared" si="391"/>
        <v>6964.3008932835655</v>
      </c>
      <c r="CH197" s="298"/>
      <c r="CI197" s="465">
        <f t="shared" si="392"/>
        <v>287550</v>
      </c>
      <c r="CJ197" s="464">
        <f t="shared" si="473"/>
        <v>477450</v>
      </c>
      <c r="CK197" s="637">
        <f t="shared" si="474"/>
        <v>17622.42885</v>
      </c>
      <c r="CL197" s="637">
        <f t="shared" si="449"/>
        <v>495072.42885000003</v>
      </c>
      <c r="CM197" s="707">
        <f t="shared" si="393"/>
        <v>8542.4288500000257</v>
      </c>
      <c r="CN197" s="298"/>
      <c r="CO197" s="379"/>
      <c r="CP197" s="539"/>
      <c r="CQ197" s="379"/>
      <c r="CR197" s="26"/>
      <c r="CS197" s="519">
        <f t="shared" si="450"/>
        <v>765000</v>
      </c>
      <c r="CT197" s="520">
        <f t="shared" si="482"/>
        <v>309150</v>
      </c>
      <c r="CU197" s="521">
        <f t="shared" si="394"/>
        <v>455850</v>
      </c>
      <c r="CV197" s="523">
        <f t="shared" si="395"/>
        <v>-30680</v>
      </c>
      <c r="CW197" s="26"/>
      <c r="CX197" s="519">
        <f t="shared" si="451"/>
        <v>765000</v>
      </c>
      <c r="CY197" s="520">
        <f t="shared" si="483"/>
        <v>267750</v>
      </c>
      <c r="CZ197" s="521">
        <f t="shared" si="396"/>
        <v>497250</v>
      </c>
      <c r="DA197" s="522">
        <f t="shared" si="397"/>
        <v>10720</v>
      </c>
      <c r="DB197" s="521">
        <f t="shared" si="452"/>
        <v>16500</v>
      </c>
      <c r="DC197" s="521">
        <f t="shared" si="398"/>
        <v>513750</v>
      </c>
      <c r="DD197" s="522">
        <f t="shared" si="475"/>
        <v>27220</v>
      </c>
      <c r="DE197" s="533">
        <f t="shared" si="453"/>
        <v>521.6808011115902</v>
      </c>
      <c r="DF197" s="26"/>
      <c r="DG197" s="379"/>
      <c r="DH197" s="480"/>
      <c r="DI197" s="519">
        <f t="shared" si="454"/>
        <v>765000</v>
      </c>
      <c r="DJ197" s="520">
        <f t="shared" si="484"/>
        <v>323100</v>
      </c>
      <c r="DK197" s="529">
        <f t="shared" si="399"/>
        <v>441900</v>
      </c>
      <c r="DL197" s="743">
        <f t="shared" si="400"/>
        <v>-44630</v>
      </c>
      <c r="DM197" s="744">
        <f t="shared" si="401"/>
        <v>-855.34952805327964</v>
      </c>
      <c r="DN197" s="480"/>
      <c r="DO197" s="379"/>
      <c r="DP197" s="484"/>
      <c r="DQ197" s="519">
        <f t="shared" si="455"/>
        <v>765000</v>
      </c>
      <c r="DR197" s="708">
        <f t="shared" si="402"/>
        <v>316700</v>
      </c>
      <c r="DS197" s="529">
        <f t="shared" si="403"/>
        <v>448300</v>
      </c>
      <c r="DT197" s="743">
        <f t="shared" si="404"/>
        <v>-38230</v>
      </c>
      <c r="DU197" s="744">
        <f t="shared" si="405"/>
        <v>-732.69129414019449</v>
      </c>
      <c r="DV197" s="484"/>
      <c r="DW197" s="379"/>
      <c r="DX197" s="486"/>
      <c r="DY197" s="464">
        <f t="shared" si="476"/>
        <v>765000</v>
      </c>
      <c r="DZ197" s="708">
        <f t="shared" si="406"/>
        <v>277427.5</v>
      </c>
      <c r="EA197" s="529">
        <f t="shared" si="477"/>
        <v>487572.5</v>
      </c>
      <c r="EB197" s="530">
        <f t="shared" si="478"/>
        <v>1042.5</v>
      </c>
      <c r="EC197" s="533">
        <f t="shared" si="479"/>
        <v>39.959752766997269</v>
      </c>
      <c r="ED197" s="464">
        <f t="shared" si="456"/>
        <v>0</v>
      </c>
      <c r="EE197" s="524">
        <f t="shared" si="407"/>
        <v>1042.5</v>
      </c>
      <c r="EF197" s="531">
        <f t="shared" si="480"/>
        <v>39.959752766997269</v>
      </c>
      <c r="EG197" s="531">
        <f t="shared" si="481"/>
        <v>19.979876383498635</v>
      </c>
      <c r="EH197" s="486"/>
      <c r="EI197" s="379"/>
      <c r="EJ197" s="686"/>
      <c r="EK197" s="519">
        <f t="shared" si="457"/>
        <v>765000</v>
      </c>
      <c r="EL197" s="708">
        <f t="shared" si="408"/>
        <v>206850.00000000003</v>
      </c>
      <c r="EM197" s="529">
        <f t="shared" si="409"/>
        <v>558150</v>
      </c>
      <c r="EN197" s="530">
        <f t="shared" si="410"/>
        <v>71620</v>
      </c>
      <c r="EO197" s="531">
        <f t="shared" si="411"/>
        <v>1372.6222988836184</v>
      </c>
      <c r="EP197" s="641">
        <f t="shared" si="412"/>
        <v>0</v>
      </c>
      <c r="EQ197" s="530">
        <f t="shared" si="413"/>
        <v>71620</v>
      </c>
      <c r="ER197" s="532">
        <f t="shared" si="414"/>
        <v>1372.6222988836184</v>
      </c>
      <c r="ES197" s="686"/>
      <c r="ET197" s="379"/>
      <c r="EU197" s="686"/>
      <c r="EV197" s="519">
        <f t="shared" si="458"/>
        <v>765000</v>
      </c>
      <c r="EW197" s="708">
        <f t="shared" si="415"/>
        <v>277950</v>
      </c>
      <c r="EX197" s="529">
        <f t="shared" si="416"/>
        <v>487050</v>
      </c>
      <c r="EY197" s="530">
        <f t="shared" si="417"/>
        <v>520</v>
      </c>
      <c r="EZ197" s="531">
        <f t="shared" si="418"/>
        <v>9.9659815054381671</v>
      </c>
      <c r="FA197" s="641">
        <f t="shared" si="419"/>
        <v>0</v>
      </c>
      <c r="FB197" s="530">
        <f t="shared" si="420"/>
        <v>520</v>
      </c>
      <c r="FC197" s="532">
        <f t="shared" si="421"/>
        <v>9.9659815054381671</v>
      </c>
      <c r="FD197" s="686"/>
      <c r="FE197" s="379"/>
      <c r="FF197" s="686"/>
      <c r="FG197" s="519">
        <f t="shared" si="459"/>
        <v>765000</v>
      </c>
      <c r="FH197" s="708">
        <f t="shared" si="422"/>
        <v>274650</v>
      </c>
      <c r="FI197" s="529">
        <f t="shared" si="423"/>
        <v>490350</v>
      </c>
      <c r="FJ197" s="530">
        <f t="shared" si="424"/>
        <v>3820</v>
      </c>
      <c r="FK197" s="531">
        <f t="shared" si="425"/>
        <v>73.21163336687269</v>
      </c>
      <c r="FL197" s="641">
        <f t="shared" si="426"/>
        <v>0</v>
      </c>
      <c r="FM197" s="530">
        <f t="shared" si="427"/>
        <v>3820</v>
      </c>
      <c r="FN197" s="532">
        <f t="shared" si="428"/>
        <v>73.21163336687269</v>
      </c>
      <c r="FO197" s="686"/>
      <c r="FP197" s="379"/>
      <c r="FQ197" s="686"/>
      <c r="FR197" s="519">
        <f t="shared" si="460"/>
        <v>765000</v>
      </c>
      <c r="FS197" s="708">
        <f t="shared" si="429"/>
        <v>239550</v>
      </c>
      <c r="FT197" s="529">
        <f t="shared" si="430"/>
        <v>525450</v>
      </c>
      <c r="FU197" s="530">
        <f t="shared" si="431"/>
        <v>38920</v>
      </c>
      <c r="FV197" s="531">
        <f t="shared" si="432"/>
        <v>745.91538498394902</v>
      </c>
      <c r="FW197" s="641">
        <f t="shared" si="433"/>
        <v>0</v>
      </c>
      <c r="FX197" s="530">
        <f t="shared" si="434"/>
        <v>38920</v>
      </c>
      <c r="FY197" s="532">
        <f t="shared" si="435"/>
        <v>745.91538498394902</v>
      </c>
      <c r="FZ197" s="686"/>
      <c r="GA197" s="379"/>
      <c r="GB197" s="379"/>
      <c r="GC197" s="379"/>
      <c r="GD197" s="379"/>
      <c r="GE197" s="379"/>
      <c r="GF197" s="379"/>
      <c r="GG197" s="379"/>
    </row>
    <row r="198" spans="1:189" s="1" customFormat="1" x14ac:dyDescent="0.25">
      <c r="A198" s="379"/>
      <c r="B198" s="379"/>
      <c r="C198" s="379"/>
      <c r="D198" s="379"/>
      <c r="E198" s="379"/>
      <c r="F198" s="379"/>
      <c r="G198" s="379"/>
      <c r="H198" s="379"/>
      <c r="I198" s="539"/>
      <c r="J198" s="379"/>
      <c r="K198" s="379"/>
      <c r="L198" s="379"/>
      <c r="M198" s="379"/>
      <c r="N198" s="379"/>
      <c r="O198" s="379"/>
      <c r="P198" s="379"/>
      <c r="Q198" s="379"/>
      <c r="R198" s="539"/>
      <c r="S198" s="379"/>
      <c r="T198" s="228"/>
      <c r="U198" s="450">
        <f t="shared" si="461"/>
        <v>770000</v>
      </c>
      <c r="V198" s="712">
        <f t="shared" si="462"/>
        <v>6964.3008932835655</v>
      </c>
      <c r="W198" s="752">
        <f t="shared" si="463"/>
        <v>-30980</v>
      </c>
      <c r="X198" s="697">
        <f t="shared" si="464"/>
        <v>27420</v>
      </c>
      <c r="Y198" s="745">
        <f t="shared" si="465"/>
        <v>-45080</v>
      </c>
      <c r="Z198" s="642">
        <f t="shared" si="466"/>
        <v>-38530</v>
      </c>
      <c r="AA198" s="439">
        <f t="shared" si="467"/>
        <v>1042.5</v>
      </c>
      <c r="AB198" s="713">
        <f t="shared" si="468"/>
        <v>1042.5</v>
      </c>
      <c r="AC198" s="630">
        <f t="shared" si="374"/>
        <v>39220</v>
      </c>
      <c r="AD198" s="459">
        <f t="shared" si="375"/>
        <v>39220</v>
      </c>
      <c r="AE198" s="228"/>
      <c r="AF198" s="379"/>
      <c r="AG198" s="228"/>
      <c r="AH198" s="715">
        <f t="shared" si="376"/>
        <v>1.422505186748553</v>
      </c>
      <c r="AI198" s="749">
        <f t="shared" si="436"/>
        <v>-6.3278728706237999</v>
      </c>
      <c r="AJ198" s="716">
        <f t="shared" si="377"/>
        <v>5.600718983618612</v>
      </c>
      <c r="AK198" s="746">
        <f t="shared" si="437"/>
        <v>-9.2078924792679437</v>
      </c>
      <c r="AL198" s="643">
        <f t="shared" si="438"/>
        <v>-7.8700110298623311</v>
      </c>
      <c r="AM198" s="457">
        <f t="shared" si="439"/>
        <v>0.21293762000081704</v>
      </c>
      <c r="AN198" s="717">
        <f t="shared" si="378"/>
        <v>0.21293762000081704</v>
      </c>
      <c r="AO198" s="633">
        <f t="shared" si="379"/>
        <v>8.0109481596470449</v>
      </c>
      <c r="AP198" s="634">
        <f t="shared" si="380"/>
        <v>8.0109481596470449</v>
      </c>
      <c r="AQ198" s="228"/>
      <c r="AR198" s="379"/>
      <c r="AS198" s="228"/>
      <c r="AT198" s="450">
        <f t="shared" si="440"/>
        <v>770000</v>
      </c>
      <c r="AU198" s="767">
        <f t="shared" si="381"/>
        <v>133.47325750148178</v>
      </c>
      <c r="AV198" s="750">
        <f t="shared" si="441"/>
        <v>-593.74251353552779</v>
      </c>
      <c r="AW198" s="720">
        <f t="shared" si="442"/>
        <v>525.51387092137418</v>
      </c>
      <c r="AX198" s="747">
        <f t="shared" si="443"/>
        <v>-863.97393512529345</v>
      </c>
      <c r="AY198" s="643">
        <f t="shared" si="444"/>
        <v>-738.4408988548704</v>
      </c>
      <c r="AZ198" s="457">
        <f t="shared" si="445"/>
        <v>19.979876383498635</v>
      </c>
      <c r="BA198" s="717">
        <f t="shared" si="446"/>
        <v>19.979876383498635</v>
      </c>
      <c r="BB198" s="458">
        <f t="shared" si="382"/>
        <v>751.66498969862482</v>
      </c>
      <c r="BC198" s="459">
        <f t="shared" si="382"/>
        <v>751.66498969862482</v>
      </c>
      <c r="BD198" s="228"/>
      <c r="BE198" s="379"/>
      <c r="BF198" s="539"/>
      <c r="BG198" s="379"/>
      <c r="BH198" s="379"/>
      <c r="BI198" s="460"/>
      <c r="BJ198" s="464">
        <f t="shared" si="469"/>
        <v>770000</v>
      </c>
      <c r="BK198" s="465">
        <f t="shared" si="383"/>
        <v>280420</v>
      </c>
      <c r="BL198" s="637">
        <f t="shared" si="384"/>
        <v>489580</v>
      </c>
      <c r="BM198" s="219"/>
      <c r="BN198" s="219"/>
      <c r="BO198" s="464">
        <f t="shared" si="447"/>
        <v>770000</v>
      </c>
      <c r="BP198" s="465">
        <f t="shared" si="385"/>
        <v>325500</v>
      </c>
      <c r="BQ198" s="637">
        <f t="shared" si="448"/>
        <v>444500</v>
      </c>
      <c r="BR198" s="707">
        <f t="shared" si="386"/>
        <v>-45080</v>
      </c>
      <c r="BS198" s="298"/>
      <c r="BT198" s="379"/>
      <c r="BU198" s="298"/>
      <c r="BV198" s="464">
        <f t="shared" si="470"/>
        <v>770000</v>
      </c>
      <c r="BW198" s="464">
        <f t="shared" si="471"/>
        <v>17622.42885</v>
      </c>
      <c r="BX198" s="637">
        <f t="shared" si="387"/>
        <v>507202.42885000003</v>
      </c>
      <c r="BY198" s="707">
        <f t="shared" si="388"/>
        <v>17622.428850000026</v>
      </c>
      <c r="BZ198" s="298"/>
      <c r="CA198" s="379"/>
      <c r="CB198" s="219"/>
      <c r="CC198" s="464">
        <f t="shared" si="373"/>
        <v>26302.132611940302</v>
      </c>
      <c r="CD198" s="464">
        <f t="shared" si="389"/>
        <v>796302.13261194027</v>
      </c>
      <c r="CE198" s="465">
        <f t="shared" si="390"/>
        <v>299757.8317186567</v>
      </c>
      <c r="CF198" s="637">
        <f t="shared" si="472"/>
        <v>496544.30089328357</v>
      </c>
      <c r="CG198" s="707">
        <f t="shared" si="391"/>
        <v>6964.3008932835655</v>
      </c>
      <c r="CH198" s="298"/>
      <c r="CI198" s="465">
        <f t="shared" si="392"/>
        <v>289500</v>
      </c>
      <c r="CJ198" s="464">
        <f t="shared" si="473"/>
        <v>480500</v>
      </c>
      <c r="CK198" s="637">
        <f t="shared" si="474"/>
        <v>17622.42885</v>
      </c>
      <c r="CL198" s="637">
        <f t="shared" si="449"/>
        <v>498122.42885000003</v>
      </c>
      <c r="CM198" s="707">
        <f t="shared" si="393"/>
        <v>8542.4288500000257</v>
      </c>
      <c r="CN198" s="298"/>
      <c r="CO198" s="379"/>
      <c r="CP198" s="539"/>
      <c r="CQ198" s="379"/>
      <c r="CR198" s="26"/>
      <c r="CS198" s="519">
        <f t="shared" si="450"/>
        <v>770000</v>
      </c>
      <c r="CT198" s="520">
        <f t="shared" si="482"/>
        <v>311400</v>
      </c>
      <c r="CU198" s="521">
        <f t="shared" si="394"/>
        <v>458600</v>
      </c>
      <c r="CV198" s="523">
        <f t="shared" si="395"/>
        <v>-30980</v>
      </c>
      <c r="CW198" s="26"/>
      <c r="CX198" s="519">
        <f t="shared" si="451"/>
        <v>770000</v>
      </c>
      <c r="CY198" s="520">
        <f t="shared" si="483"/>
        <v>269500</v>
      </c>
      <c r="CZ198" s="521">
        <f t="shared" si="396"/>
        <v>500500</v>
      </c>
      <c r="DA198" s="522">
        <f t="shared" si="397"/>
        <v>10920</v>
      </c>
      <c r="DB198" s="521">
        <f t="shared" si="452"/>
        <v>16500</v>
      </c>
      <c r="DC198" s="521">
        <f t="shared" si="398"/>
        <v>517000</v>
      </c>
      <c r="DD198" s="522">
        <f t="shared" si="475"/>
        <v>27420</v>
      </c>
      <c r="DE198" s="533">
        <f t="shared" si="453"/>
        <v>525.51387092137418</v>
      </c>
      <c r="DF198" s="26"/>
      <c r="DG198" s="379"/>
      <c r="DH198" s="480"/>
      <c r="DI198" s="519">
        <f t="shared" si="454"/>
        <v>770000</v>
      </c>
      <c r="DJ198" s="520">
        <f t="shared" si="484"/>
        <v>325500</v>
      </c>
      <c r="DK198" s="529">
        <f t="shared" si="399"/>
        <v>444500</v>
      </c>
      <c r="DL198" s="743">
        <f t="shared" si="400"/>
        <v>-45080</v>
      </c>
      <c r="DM198" s="744">
        <f t="shared" si="401"/>
        <v>-863.97393512529345</v>
      </c>
      <c r="DN198" s="480"/>
      <c r="DO198" s="379"/>
      <c r="DP198" s="484"/>
      <c r="DQ198" s="519">
        <f t="shared" si="455"/>
        <v>770000</v>
      </c>
      <c r="DR198" s="708">
        <f t="shared" si="402"/>
        <v>318950</v>
      </c>
      <c r="DS198" s="529">
        <f t="shared" si="403"/>
        <v>451050</v>
      </c>
      <c r="DT198" s="743">
        <f t="shared" si="404"/>
        <v>-38530</v>
      </c>
      <c r="DU198" s="744">
        <f t="shared" si="405"/>
        <v>-738.4408988548704</v>
      </c>
      <c r="DV198" s="484"/>
      <c r="DW198" s="379"/>
      <c r="DX198" s="486"/>
      <c r="DY198" s="464">
        <f t="shared" si="476"/>
        <v>770000</v>
      </c>
      <c r="DZ198" s="708">
        <f t="shared" si="406"/>
        <v>279377.5</v>
      </c>
      <c r="EA198" s="529">
        <f t="shared" si="477"/>
        <v>490622.5</v>
      </c>
      <c r="EB198" s="530">
        <f t="shared" si="478"/>
        <v>1042.5</v>
      </c>
      <c r="EC198" s="533">
        <f t="shared" si="479"/>
        <v>39.959752766997269</v>
      </c>
      <c r="ED198" s="464">
        <f t="shared" si="456"/>
        <v>0</v>
      </c>
      <c r="EE198" s="524">
        <f t="shared" si="407"/>
        <v>1042.5</v>
      </c>
      <c r="EF198" s="531">
        <f t="shared" si="480"/>
        <v>39.959752766997269</v>
      </c>
      <c r="EG198" s="531">
        <f t="shared" si="481"/>
        <v>19.979876383498635</v>
      </c>
      <c r="EH198" s="486"/>
      <c r="EI198" s="379"/>
      <c r="EJ198" s="686"/>
      <c r="EK198" s="519">
        <f t="shared" si="457"/>
        <v>770000</v>
      </c>
      <c r="EL198" s="708">
        <f t="shared" si="408"/>
        <v>208250.00000000003</v>
      </c>
      <c r="EM198" s="529">
        <f t="shared" si="409"/>
        <v>561750</v>
      </c>
      <c r="EN198" s="530">
        <f t="shared" si="410"/>
        <v>72170</v>
      </c>
      <c r="EO198" s="531">
        <f t="shared" si="411"/>
        <v>1383.1632408605242</v>
      </c>
      <c r="EP198" s="641">
        <f t="shared" si="412"/>
        <v>0</v>
      </c>
      <c r="EQ198" s="530">
        <f t="shared" si="413"/>
        <v>72170</v>
      </c>
      <c r="ER198" s="532">
        <f t="shared" si="414"/>
        <v>1383.1632408605242</v>
      </c>
      <c r="ES198" s="686"/>
      <c r="ET198" s="379"/>
      <c r="EU198" s="686"/>
      <c r="EV198" s="519">
        <f t="shared" si="458"/>
        <v>770000</v>
      </c>
      <c r="EW198" s="708">
        <f t="shared" si="415"/>
        <v>279900</v>
      </c>
      <c r="EX198" s="529">
        <f t="shared" si="416"/>
        <v>490100</v>
      </c>
      <c r="EY198" s="530">
        <f t="shared" si="417"/>
        <v>520</v>
      </c>
      <c r="EZ198" s="531">
        <f t="shared" si="418"/>
        <v>9.9659815054381671</v>
      </c>
      <c r="FA198" s="641">
        <f t="shared" si="419"/>
        <v>0</v>
      </c>
      <c r="FB198" s="530">
        <f t="shared" si="420"/>
        <v>520</v>
      </c>
      <c r="FC198" s="532">
        <f t="shared" si="421"/>
        <v>9.9659815054381671</v>
      </c>
      <c r="FD198" s="686"/>
      <c r="FE198" s="379"/>
      <c r="FF198" s="686"/>
      <c r="FG198" s="519">
        <f t="shared" si="459"/>
        <v>770000</v>
      </c>
      <c r="FH198" s="708">
        <f t="shared" si="422"/>
        <v>276600</v>
      </c>
      <c r="FI198" s="529">
        <f t="shared" si="423"/>
        <v>493400</v>
      </c>
      <c r="FJ198" s="530">
        <f t="shared" si="424"/>
        <v>3820</v>
      </c>
      <c r="FK198" s="531">
        <f t="shared" si="425"/>
        <v>73.21163336687269</v>
      </c>
      <c r="FL198" s="641">
        <f t="shared" si="426"/>
        <v>0</v>
      </c>
      <c r="FM198" s="530">
        <f t="shared" si="427"/>
        <v>3820</v>
      </c>
      <c r="FN198" s="532">
        <f t="shared" si="428"/>
        <v>73.21163336687269</v>
      </c>
      <c r="FO198" s="686"/>
      <c r="FP198" s="379"/>
      <c r="FQ198" s="686"/>
      <c r="FR198" s="519">
        <f t="shared" si="460"/>
        <v>770000</v>
      </c>
      <c r="FS198" s="708">
        <f t="shared" si="429"/>
        <v>241200</v>
      </c>
      <c r="FT198" s="529">
        <f t="shared" si="430"/>
        <v>528800</v>
      </c>
      <c r="FU198" s="530">
        <f t="shared" si="431"/>
        <v>39220</v>
      </c>
      <c r="FV198" s="531">
        <f t="shared" si="432"/>
        <v>751.66498969862482</v>
      </c>
      <c r="FW198" s="641">
        <f t="shared" si="433"/>
        <v>0</v>
      </c>
      <c r="FX198" s="530">
        <f t="shared" si="434"/>
        <v>39220</v>
      </c>
      <c r="FY198" s="532">
        <f t="shared" si="435"/>
        <v>751.66498969862482</v>
      </c>
      <c r="FZ198" s="686"/>
      <c r="GA198" s="379"/>
      <c r="GB198" s="379"/>
      <c r="GC198" s="379"/>
      <c r="GD198" s="379"/>
      <c r="GE198" s="379"/>
      <c r="GF198" s="379"/>
      <c r="GG198" s="379"/>
    </row>
    <row r="199" spans="1:189" s="1" customFormat="1" x14ac:dyDescent="0.25">
      <c r="A199" s="379"/>
      <c r="B199" s="379"/>
      <c r="C199" s="379"/>
      <c r="D199" s="379"/>
      <c r="E199" s="379"/>
      <c r="F199" s="379"/>
      <c r="G199" s="379"/>
      <c r="H199" s="379"/>
      <c r="I199" s="539"/>
      <c r="J199" s="379"/>
      <c r="K199" s="379"/>
      <c r="L199" s="379"/>
      <c r="M199" s="379"/>
      <c r="N199" s="379"/>
      <c r="O199" s="379"/>
      <c r="P199" s="379"/>
      <c r="Q199" s="379"/>
      <c r="R199" s="539"/>
      <c r="S199" s="379"/>
      <c r="T199" s="228"/>
      <c r="U199" s="450">
        <f t="shared" si="461"/>
        <v>775000</v>
      </c>
      <c r="V199" s="712">
        <f t="shared" si="462"/>
        <v>6964.3008932835655</v>
      </c>
      <c r="W199" s="752">
        <f t="shared" si="463"/>
        <v>-31280</v>
      </c>
      <c r="X199" s="697">
        <f t="shared" si="464"/>
        <v>27620</v>
      </c>
      <c r="Y199" s="745">
        <f t="shared" si="465"/>
        <v>-45530</v>
      </c>
      <c r="Z199" s="642">
        <f t="shared" si="466"/>
        <v>-38830</v>
      </c>
      <c r="AA199" s="439">
        <f t="shared" si="467"/>
        <v>1042.5</v>
      </c>
      <c r="AB199" s="713">
        <f t="shared" si="468"/>
        <v>1042.5</v>
      </c>
      <c r="AC199" s="630">
        <f t="shared" si="374"/>
        <v>39520</v>
      </c>
      <c r="AD199" s="459">
        <f t="shared" si="375"/>
        <v>39520</v>
      </c>
      <c r="AE199" s="228"/>
      <c r="AF199" s="379"/>
      <c r="AG199" s="228"/>
      <c r="AH199" s="715">
        <f t="shared" si="376"/>
        <v>1.4136980884809218</v>
      </c>
      <c r="AI199" s="749">
        <f t="shared" si="436"/>
        <v>-6.3495930008322672</v>
      </c>
      <c r="AJ199" s="716">
        <f t="shared" si="377"/>
        <v>5.6066419016300264</v>
      </c>
      <c r="AK199" s="746">
        <f t="shared" si="437"/>
        <v>-9.2422304772344361</v>
      </c>
      <c r="AL199" s="643">
        <f t="shared" si="438"/>
        <v>-7.8821833830663985</v>
      </c>
      <c r="AM199" s="457">
        <f t="shared" si="439"/>
        <v>0.2116192680104744</v>
      </c>
      <c r="AN199" s="717">
        <f t="shared" si="378"/>
        <v>0.2116192680104744</v>
      </c>
      <c r="AO199" s="633">
        <f t="shared" si="379"/>
        <v>8.0222479345553452</v>
      </c>
      <c r="AP199" s="634">
        <f t="shared" si="380"/>
        <v>8.0222479345553452</v>
      </c>
      <c r="AQ199" s="228"/>
      <c r="AR199" s="379"/>
      <c r="AS199" s="228"/>
      <c r="AT199" s="450">
        <f t="shared" si="440"/>
        <v>775000</v>
      </c>
      <c r="AU199" s="767">
        <f t="shared" si="381"/>
        <v>133.47325750148178</v>
      </c>
      <c r="AV199" s="750">
        <f t="shared" si="441"/>
        <v>-599.49211825020359</v>
      </c>
      <c r="AW199" s="720">
        <f t="shared" si="442"/>
        <v>529.34694073115804</v>
      </c>
      <c r="AX199" s="747">
        <f t="shared" si="443"/>
        <v>-872.59834219730726</v>
      </c>
      <c r="AY199" s="643">
        <f t="shared" si="444"/>
        <v>-744.19050356954619</v>
      </c>
      <c r="AZ199" s="457">
        <f t="shared" si="445"/>
        <v>19.979876383498635</v>
      </c>
      <c r="BA199" s="717">
        <f t="shared" si="446"/>
        <v>19.979876383498635</v>
      </c>
      <c r="BB199" s="458">
        <f t="shared" si="382"/>
        <v>757.41459441330073</v>
      </c>
      <c r="BC199" s="459">
        <f t="shared" si="382"/>
        <v>757.41459441330073</v>
      </c>
      <c r="BD199" s="228"/>
      <c r="BE199" s="379"/>
      <c r="BF199" s="539"/>
      <c r="BG199" s="379"/>
      <c r="BH199" s="379"/>
      <c r="BI199" s="460"/>
      <c r="BJ199" s="464">
        <f t="shared" si="469"/>
        <v>775000</v>
      </c>
      <c r="BK199" s="465">
        <f t="shared" si="383"/>
        <v>282370</v>
      </c>
      <c r="BL199" s="637">
        <f t="shared" si="384"/>
        <v>492630</v>
      </c>
      <c r="BM199" s="219"/>
      <c r="BN199" s="219"/>
      <c r="BO199" s="464">
        <f t="shared" si="447"/>
        <v>775000</v>
      </c>
      <c r="BP199" s="465">
        <f t="shared" si="385"/>
        <v>327900</v>
      </c>
      <c r="BQ199" s="637">
        <f t="shared" si="448"/>
        <v>447100</v>
      </c>
      <c r="BR199" s="707">
        <f t="shared" si="386"/>
        <v>-45530</v>
      </c>
      <c r="BS199" s="298"/>
      <c r="BT199" s="379"/>
      <c r="BU199" s="298"/>
      <c r="BV199" s="464">
        <f t="shared" si="470"/>
        <v>775000</v>
      </c>
      <c r="BW199" s="464">
        <f t="shared" si="471"/>
        <v>17622.42885</v>
      </c>
      <c r="BX199" s="637">
        <f t="shared" si="387"/>
        <v>510252.42885000003</v>
      </c>
      <c r="BY199" s="707">
        <f t="shared" si="388"/>
        <v>17622.428850000026</v>
      </c>
      <c r="BZ199" s="298"/>
      <c r="CA199" s="379"/>
      <c r="CB199" s="219"/>
      <c r="CC199" s="464">
        <f t="shared" si="373"/>
        <v>26302.132611940302</v>
      </c>
      <c r="CD199" s="464">
        <f t="shared" si="389"/>
        <v>801302.13261194027</v>
      </c>
      <c r="CE199" s="465">
        <f t="shared" si="390"/>
        <v>301707.8317186567</v>
      </c>
      <c r="CF199" s="637">
        <f t="shared" si="472"/>
        <v>499594.30089328357</v>
      </c>
      <c r="CG199" s="707">
        <f t="shared" si="391"/>
        <v>6964.3008932835655</v>
      </c>
      <c r="CH199" s="298"/>
      <c r="CI199" s="465">
        <f t="shared" si="392"/>
        <v>291450</v>
      </c>
      <c r="CJ199" s="464">
        <f t="shared" si="473"/>
        <v>483550</v>
      </c>
      <c r="CK199" s="637">
        <f t="shared" si="474"/>
        <v>17622.42885</v>
      </c>
      <c r="CL199" s="637">
        <f t="shared" si="449"/>
        <v>501172.42885000003</v>
      </c>
      <c r="CM199" s="707">
        <f t="shared" si="393"/>
        <v>8542.4288500000257</v>
      </c>
      <c r="CN199" s="298"/>
      <c r="CO199" s="379"/>
      <c r="CP199" s="539"/>
      <c r="CQ199" s="379"/>
      <c r="CR199" s="26"/>
      <c r="CS199" s="519">
        <f t="shared" si="450"/>
        <v>775000</v>
      </c>
      <c r="CT199" s="520">
        <f t="shared" si="482"/>
        <v>313650</v>
      </c>
      <c r="CU199" s="521">
        <f t="shared" si="394"/>
        <v>461350</v>
      </c>
      <c r="CV199" s="523">
        <f t="shared" si="395"/>
        <v>-31280</v>
      </c>
      <c r="CW199" s="26"/>
      <c r="CX199" s="519">
        <f t="shared" si="451"/>
        <v>775000</v>
      </c>
      <c r="CY199" s="520">
        <f t="shared" si="483"/>
        <v>271250</v>
      </c>
      <c r="CZ199" s="521">
        <f t="shared" si="396"/>
        <v>503750</v>
      </c>
      <c r="DA199" s="522">
        <f t="shared" si="397"/>
        <v>11120</v>
      </c>
      <c r="DB199" s="521">
        <f t="shared" si="452"/>
        <v>16500</v>
      </c>
      <c r="DC199" s="521">
        <f t="shared" si="398"/>
        <v>520250</v>
      </c>
      <c r="DD199" s="522">
        <f t="shared" si="475"/>
        <v>27620</v>
      </c>
      <c r="DE199" s="533">
        <f t="shared" si="453"/>
        <v>529.34694073115804</v>
      </c>
      <c r="DF199" s="26"/>
      <c r="DG199" s="379"/>
      <c r="DH199" s="480"/>
      <c r="DI199" s="519">
        <f t="shared" si="454"/>
        <v>775000</v>
      </c>
      <c r="DJ199" s="520">
        <f t="shared" si="484"/>
        <v>327900</v>
      </c>
      <c r="DK199" s="529">
        <f t="shared" si="399"/>
        <v>447100</v>
      </c>
      <c r="DL199" s="743">
        <f t="shared" si="400"/>
        <v>-45530</v>
      </c>
      <c r="DM199" s="744">
        <f t="shared" si="401"/>
        <v>-872.59834219730726</v>
      </c>
      <c r="DN199" s="480"/>
      <c r="DO199" s="379"/>
      <c r="DP199" s="484"/>
      <c r="DQ199" s="519">
        <f t="shared" si="455"/>
        <v>775000</v>
      </c>
      <c r="DR199" s="708">
        <f t="shared" si="402"/>
        <v>321200</v>
      </c>
      <c r="DS199" s="529">
        <f t="shared" si="403"/>
        <v>453800</v>
      </c>
      <c r="DT199" s="743">
        <f t="shared" si="404"/>
        <v>-38830</v>
      </c>
      <c r="DU199" s="744">
        <f t="shared" si="405"/>
        <v>-744.19050356954619</v>
      </c>
      <c r="DV199" s="484"/>
      <c r="DW199" s="379"/>
      <c r="DX199" s="486"/>
      <c r="DY199" s="464">
        <f t="shared" si="476"/>
        <v>775000</v>
      </c>
      <c r="DZ199" s="708">
        <f t="shared" si="406"/>
        <v>281327.5</v>
      </c>
      <c r="EA199" s="529">
        <f t="shared" si="477"/>
        <v>493672.5</v>
      </c>
      <c r="EB199" s="530">
        <f t="shared" si="478"/>
        <v>1042.5</v>
      </c>
      <c r="EC199" s="533">
        <f t="shared" si="479"/>
        <v>39.959752766997269</v>
      </c>
      <c r="ED199" s="464">
        <f t="shared" si="456"/>
        <v>0</v>
      </c>
      <c r="EE199" s="524">
        <f t="shared" si="407"/>
        <v>1042.5</v>
      </c>
      <c r="EF199" s="531">
        <f t="shared" si="480"/>
        <v>39.959752766997269</v>
      </c>
      <c r="EG199" s="531">
        <f t="shared" si="481"/>
        <v>19.979876383498635</v>
      </c>
      <c r="EH199" s="486"/>
      <c r="EI199" s="379"/>
      <c r="EJ199" s="686"/>
      <c r="EK199" s="519">
        <f t="shared" si="457"/>
        <v>775000</v>
      </c>
      <c r="EL199" s="708">
        <f t="shared" si="408"/>
        <v>209650.00000000003</v>
      </c>
      <c r="EM199" s="529">
        <f t="shared" si="409"/>
        <v>565350</v>
      </c>
      <c r="EN199" s="530">
        <f t="shared" si="410"/>
        <v>72720</v>
      </c>
      <c r="EO199" s="531">
        <f t="shared" si="411"/>
        <v>1393.7041828374299</v>
      </c>
      <c r="EP199" s="641">
        <f t="shared" si="412"/>
        <v>0</v>
      </c>
      <c r="EQ199" s="530">
        <f t="shared" si="413"/>
        <v>72720</v>
      </c>
      <c r="ER199" s="532">
        <f t="shared" si="414"/>
        <v>1393.7041828374299</v>
      </c>
      <c r="ES199" s="686"/>
      <c r="ET199" s="379"/>
      <c r="EU199" s="686"/>
      <c r="EV199" s="519">
        <f t="shared" si="458"/>
        <v>775000</v>
      </c>
      <c r="EW199" s="708">
        <f t="shared" si="415"/>
        <v>281850</v>
      </c>
      <c r="EX199" s="529">
        <f t="shared" si="416"/>
        <v>493150</v>
      </c>
      <c r="EY199" s="530">
        <f t="shared" si="417"/>
        <v>520</v>
      </c>
      <c r="EZ199" s="531">
        <f t="shared" si="418"/>
        <v>9.9659815054381671</v>
      </c>
      <c r="FA199" s="641">
        <f t="shared" si="419"/>
        <v>0</v>
      </c>
      <c r="FB199" s="530">
        <f t="shared" si="420"/>
        <v>520</v>
      </c>
      <c r="FC199" s="532">
        <f t="shared" si="421"/>
        <v>9.9659815054381671</v>
      </c>
      <c r="FD199" s="686"/>
      <c r="FE199" s="379"/>
      <c r="FF199" s="686"/>
      <c r="FG199" s="519">
        <f t="shared" si="459"/>
        <v>775000</v>
      </c>
      <c r="FH199" s="708">
        <f t="shared" si="422"/>
        <v>278550</v>
      </c>
      <c r="FI199" s="529">
        <f t="shared" si="423"/>
        <v>496450</v>
      </c>
      <c r="FJ199" s="530">
        <f t="shared" si="424"/>
        <v>3820</v>
      </c>
      <c r="FK199" s="531">
        <f t="shared" si="425"/>
        <v>73.21163336687269</v>
      </c>
      <c r="FL199" s="641">
        <f t="shared" si="426"/>
        <v>0</v>
      </c>
      <c r="FM199" s="530">
        <f t="shared" si="427"/>
        <v>3820</v>
      </c>
      <c r="FN199" s="532">
        <f t="shared" si="428"/>
        <v>73.21163336687269</v>
      </c>
      <c r="FO199" s="686"/>
      <c r="FP199" s="379"/>
      <c r="FQ199" s="686"/>
      <c r="FR199" s="519">
        <f t="shared" si="460"/>
        <v>775000</v>
      </c>
      <c r="FS199" s="708">
        <f t="shared" si="429"/>
        <v>242850</v>
      </c>
      <c r="FT199" s="529">
        <f t="shared" si="430"/>
        <v>532150</v>
      </c>
      <c r="FU199" s="530">
        <f t="shared" si="431"/>
        <v>39520</v>
      </c>
      <c r="FV199" s="531">
        <f t="shared" si="432"/>
        <v>757.41459441330073</v>
      </c>
      <c r="FW199" s="641">
        <f t="shared" si="433"/>
        <v>0</v>
      </c>
      <c r="FX199" s="530">
        <f t="shared" si="434"/>
        <v>39520</v>
      </c>
      <c r="FY199" s="532">
        <f t="shared" si="435"/>
        <v>757.41459441330073</v>
      </c>
      <c r="FZ199" s="686"/>
      <c r="GA199" s="379"/>
      <c r="GB199" s="379"/>
      <c r="GC199" s="379"/>
      <c r="GD199" s="379"/>
      <c r="GE199" s="379"/>
      <c r="GF199" s="379"/>
      <c r="GG199" s="379"/>
    </row>
    <row r="200" spans="1:189" s="1" customFormat="1" x14ac:dyDescent="0.25">
      <c r="A200" s="379"/>
      <c r="B200" s="379"/>
      <c r="C200" s="379"/>
      <c r="D200" s="379"/>
      <c r="E200" s="379"/>
      <c r="F200" s="379"/>
      <c r="G200" s="379"/>
      <c r="H200" s="379"/>
      <c r="I200" s="539"/>
      <c r="J200" s="379"/>
      <c r="K200" s="379"/>
      <c r="L200" s="379"/>
      <c r="M200" s="379"/>
      <c r="N200" s="379"/>
      <c r="O200" s="379"/>
      <c r="P200" s="379"/>
      <c r="Q200" s="379"/>
      <c r="R200" s="539"/>
      <c r="S200" s="379"/>
      <c r="T200" s="228"/>
      <c r="U200" s="450">
        <f t="shared" si="461"/>
        <v>780000</v>
      </c>
      <c r="V200" s="712">
        <f t="shared" si="462"/>
        <v>6964.3008932835655</v>
      </c>
      <c r="W200" s="752">
        <f t="shared" si="463"/>
        <v>-31580</v>
      </c>
      <c r="X200" s="697">
        <f t="shared" si="464"/>
        <v>27820</v>
      </c>
      <c r="Y200" s="745">
        <f t="shared" si="465"/>
        <v>-45980</v>
      </c>
      <c r="Z200" s="642">
        <f t="shared" si="466"/>
        <v>-39130</v>
      </c>
      <c r="AA200" s="439">
        <f t="shared" si="467"/>
        <v>1042.5</v>
      </c>
      <c r="AB200" s="713">
        <f t="shared" si="468"/>
        <v>1042.5</v>
      </c>
      <c r="AC200" s="630">
        <f t="shared" si="374"/>
        <v>39820</v>
      </c>
      <c r="AD200" s="459">
        <f t="shared" si="375"/>
        <v>39820</v>
      </c>
      <c r="AE200" s="228"/>
      <c r="AF200" s="379"/>
      <c r="AG200" s="228"/>
      <c r="AH200" s="715">
        <f t="shared" si="376"/>
        <v>1.4049993732415198</v>
      </c>
      <c r="AI200" s="749">
        <f t="shared" si="436"/>
        <v>-6.3710458360232405</v>
      </c>
      <c r="AJ200" s="716">
        <f t="shared" si="377"/>
        <v>5.6124919302775984</v>
      </c>
      <c r="AK200" s="746">
        <f t="shared" si="437"/>
        <v>-9.2761459005810192</v>
      </c>
      <c r="AL200" s="643">
        <f t="shared" si="438"/>
        <v>-7.8942059393156878</v>
      </c>
      <c r="AM200" s="457">
        <f t="shared" si="439"/>
        <v>0.21031714009038088</v>
      </c>
      <c r="AN200" s="717">
        <f t="shared" si="378"/>
        <v>0.21031714009038088</v>
      </c>
      <c r="AO200" s="633">
        <f t="shared" si="379"/>
        <v>8.0334086507424143</v>
      </c>
      <c r="AP200" s="634">
        <f t="shared" si="380"/>
        <v>8.0334086507424143</v>
      </c>
      <c r="AQ200" s="228"/>
      <c r="AR200" s="379"/>
      <c r="AS200" s="228"/>
      <c r="AT200" s="450">
        <f t="shared" si="440"/>
        <v>780000</v>
      </c>
      <c r="AU200" s="767">
        <f t="shared" si="381"/>
        <v>133.47325750148178</v>
      </c>
      <c r="AV200" s="750">
        <f t="shared" si="441"/>
        <v>-605.2417229648795</v>
      </c>
      <c r="AW200" s="720">
        <f t="shared" si="442"/>
        <v>533.18001054094202</v>
      </c>
      <c r="AX200" s="747">
        <f t="shared" si="443"/>
        <v>-881.22274926932107</v>
      </c>
      <c r="AY200" s="643">
        <f t="shared" si="444"/>
        <v>-749.94010828422211</v>
      </c>
      <c r="AZ200" s="457">
        <f t="shared" si="445"/>
        <v>19.979876383498635</v>
      </c>
      <c r="BA200" s="717">
        <f t="shared" si="446"/>
        <v>19.979876383498635</v>
      </c>
      <c r="BB200" s="458">
        <f t="shared" si="382"/>
        <v>763.16419912797664</v>
      </c>
      <c r="BC200" s="459">
        <f t="shared" si="382"/>
        <v>763.16419912797664</v>
      </c>
      <c r="BD200" s="228"/>
      <c r="BE200" s="379"/>
      <c r="BF200" s="539"/>
      <c r="BG200" s="379"/>
      <c r="BH200" s="379"/>
      <c r="BI200" s="460"/>
      <c r="BJ200" s="464">
        <f t="shared" si="469"/>
        <v>780000</v>
      </c>
      <c r="BK200" s="465">
        <f t="shared" si="383"/>
        <v>284320</v>
      </c>
      <c r="BL200" s="637">
        <f t="shared" si="384"/>
        <v>495680</v>
      </c>
      <c r="BM200" s="219"/>
      <c r="BN200" s="219"/>
      <c r="BO200" s="464">
        <f t="shared" si="447"/>
        <v>780000</v>
      </c>
      <c r="BP200" s="465">
        <f t="shared" si="385"/>
        <v>330300</v>
      </c>
      <c r="BQ200" s="637">
        <f t="shared" si="448"/>
        <v>449700</v>
      </c>
      <c r="BR200" s="707">
        <f t="shared" si="386"/>
        <v>-45980</v>
      </c>
      <c r="BS200" s="298"/>
      <c r="BT200" s="379"/>
      <c r="BU200" s="298"/>
      <c r="BV200" s="464">
        <f t="shared" si="470"/>
        <v>780000</v>
      </c>
      <c r="BW200" s="464">
        <f t="shared" si="471"/>
        <v>17622.42885</v>
      </c>
      <c r="BX200" s="637">
        <f t="shared" si="387"/>
        <v>513302.42885000003</v>
      </c>
      <c r="BY200" s="707">
        <f t="shared" si="388"/>
        <v>17622.428850000026</v>
      </c>
      <c r="BZ200" s="298"/>
      <c r="CA200" s="379"/>
      <c r="CB200" s="219"/>
      <c r="CC200" s="464">
        <f t="shared" si="373"/>
        <v>26302.132611940302</v>
      </c>
      <c r="CD200" s="464">
        <f t="shared" si="389"/>
        <v>806302.13261194027</v>
      </c>
      <c r="CE200" s="465">
        <f t="shared" si="390"/>
        <v>303657.8317186567</v>
      </c>
      <c r="CF200" s="637">
        <f t="shared" si="472"/>
        <v>502644.30089328357</v>
      </c>
      <c r="CG200" s="707">
        <f t="shared" si="391"/>
        <v>6964.3008932835655</v>
      </c>
      <c r="CH200" s="298"/>
      <c r="CI200" s="465">
        <f t="shared" si="392"/>
        <v>293400</v>
      </c>
      <c r="CJ200" s="464">
        <f t="shared" si="473"/>
        <v>486600</v>
      </c>
      <c r="CK200" s="637">
        <f t="shared" si="474"/>
        <v>17622.42885</v>
      </c>
      <c r="CL200" s="637">
        <f t="shared" si="449"/>
        <v>504222.42885000003</v>
      </c>
      <c r="CM200" s="707">
        <f t="shared" si="393"/>
        <v>8542.4288500000257</v>
      </c>
      <c r="CN200" s="298"/>
      <c r="CO200" s="379"/>
      <c r="CP200" s="539"/>
      <c r="CQ200" s="379"/>
      <c r="CR200" s="26"/>
      <c r="CS200" s="519">
        <f t="shared" si="450"/>
        <v>780000</v>
      </c>
      <c r="CT200" s="520">
        <f t="shared" si="482"/>
        <v>315900</v>
      </c>
      <c r="CU200" s="521">
        <f t="shared" si="394"/>
        <v>464100</v>
      </c>
      <c r="CV200" s="523">
        <f t="shared" si="395"/>
        <v>-31580</v>
      </c>
      <c r="CW200" s="26"/>
      <c r="CX200" s="519">
        <f t="shared" si="451"/>
        <v>780000</v>
      </c>
      <c r="CY200" s="520">
        <f t="shared" si="483"/>
        <v>273000</v>
      </c>
      <c r="CZ200" s="521">
        <f t="shared" si="396"/>
        <v>507000</v>
      </c>
      <c r="DA200" s="522">
        <f t="shared" si="397"/>
        <v>11320</v>
      </c>
      <c r="DB200" s="521">
        <f t="shared" si="452"/>
        <v>16500</v>
      </c>
      <c r="DC200" s="521">
        <f t="shared" si="398"/>
        <v>523500</v>
      </c>
      <c r="DD200" s="522">
        <f t="shared" si="475"/>
        <v>27820</v>
      </c>
      <c r="DE200" s="533">
        <f t="shared" si="453"/>
        <v>533.18001054094202</v>
      </c>
      <c r="DF200" s="26"/>
      <c r="DG200" s="379"/>
      <c r="DH200" s="480"/>
      <c r="DI200" s="519">
        <f t="shared" si="454"/>
        <v>780000</v>
      </c>
      <c r="DJ200" s="520">
        <f t="shared" si="484"/>
        <v>330300</v>
      </c>
      <c r="DK200" s="529">
        <f t="shared" si="399"/>
        <v>449700</v>
      </c>
      <c r="DL200" s="743">
        <f t="shared" si="400"/>
        <v>-45980</v>
      </c>
      <c r="DM200" s="744">
        <f t="shared" si="401"/>
        <v>-881.22274926932107</v>
      </c>
      <c r="DN200" s="480"/>
      <c r="DO200" s="379"/>
      <c r="DP200" s="484"/>
      <c r="DQ200" s="519">
        <f t="shared" si="455"/>
        <v>780000</v>
      </c>
      <c r="DR200" s="708">
        <f t="shared" si="402"/>
        <v>323450</v>
      </c>
      <c r="DS200" s="529">
        <f t="shared" si="403"/>
        <v>456550</v>
      </c>
      <c r="DT200" s="743">
        <f t="shared" si="404"/>
        <v>-39130</v>
      </c>
      <c r="DU200" s="744">
        <f t="shared" si="405"/>
        <v>-749.94010828422211</v>
      </c>
      <c r="DV200" s="484"/>
      <c r="DW200" s="379"/>
      <c r="DX200" s="486"/>
      <c r="DY200" s="464">
        <f t="shared" si="476"/>
        <v>780000</v>
      </c>
      <c r="DZ200" s="708">
        <f t="shared" si="406"/>
        <v>283277.5</v>
      </c>
      <c r="EA200" s="529">
        <f t="shared" si="477"/>
        <v>496722.5</v>
      </c>
      <c r="EB200" s="530">
        <f t="shared" si="478"/>
        <v>1042.5</v>
      </c>
      <c r="EC200" s="533">
        <f t="shared" si="479"/>
        <v>39.959752766997269</v>
      </c>
      <c r="ED200" s="464">
        <f t="shared" si="456"/>
        <v>0</v>
      </c>
      <c r="EE200" s="524">
        <f t="shared" si="407"/>
        <v>1042.5</v>
      </c>
      <c r="EF200" s="531">
        <f t="shared" si="480"/>
        <v>39.959752766997269</v>
      </c>
      <c r="EG200" s="531">
        <f t="shared" si="481"/>
        <v>19.979876383498635</v>
      </c>
      <c r="EH200" s="486"/>
      <c r="EI200" s="379"/>
      <c r="EJ200" s="686"/>
      <c r="EK200" s="519">
        <f t="shared" si="457"/>
        <v>780000</v>
      </c>
      <c r="EL200" s="708">
        <f t="shared" si="408"/>
        <v>211050.00000000003</v>
      </c>
      <c r="EM200" s="529">
        <f t="shared" si="409"/>
        <v>568950</v>
      </c>
      <c r="EN200" s="530">
        <f t="shared" si="410"/>
        <v>73270</v>
      </c>
      <c r="EO200" s="531">
        <f t="shared" si="411"/>
        <v>1404.2451248143357</v>
      </c>
      <c r="EP200" s="641">
        <f t="shared" si="412"/>
        <v>0</v>
      </c>
      <c r="EQ200" s="530">
        <f t="shared" si="413"/>
        <v>73270</v>
      </c>
      <c r="ER200" s="532">
        <f t="shared" si="414"/>
        <v>1404.2451248143357</v>
      </c>
      <c r="ES200" s="686"/>
      <c r="ET200" s="379"/>
      <c r="EU200" s="686"/>
      <c r="EV200" s="519">
        <f t="shared" si="458"/>
        <v>780000</v>
      </c>
      <c r="EW200" s="708">
        <f t="shared" si="415"/>
        <v>283800</v>
      </c>
      <c r="EX200" s="529">
        <f t="shared" si="416"/>
        <v>496200</v>
      </c>
      <c r="EY200" s="530">
        <f t="shared" si="417"/>
        <v>520</v>
      </c>
      <c r="EZ200" s="531">
        <f t="shared" si="418"/>
        <v>9.9659815054381671</v>
      </c>
      <c r="FA200" s="641">
        <f t="shared" si="419"/>
        <v>0</v>
      </c>
      <c r="FB200" s="530">
        <f t="shared" si="420"/>
        <v>520</v>
      </c>
      <c r="FC200" s="532">
        <f t="shared" si="421"/>
        <v>9.9659815054381671</v>
      </c>
      <c r="FD200" s="686"/>
      <c r="FE200" s="379"/>
      <c r="FF200" s="686"/>
      <c r="FG200" s="519">
        <f t="shared" si="459"/>
        <v>780000</v>
      </c>
      <c r="FH200" s="708">
        <f t="shared" si="422"/>
        <v>280500</v>
      </c>
      <c r="FI200" s="529">
        <f t="shared" si="423"/>
        <v>499500</v>
      </c>
      <c r="FJ200" s="530">
        <f t="shared" si="424"/>
        <v>3820</v>
      </c>
      <c r="FK200" s="531">
        <f t="shared" si="425"/>
        <v>73.21163336687269</v>
      </c>
      <c r="FL200" s="641">
        <f t="shared" si="426"/>
        <v>0</v>
      </c>
      <c r="FM200" s="530">
        <f t="shared" si="427"/>
        <v>3820</v>
      </c>
      <c r="FN200" s="532">
        <f t="shared" si="428"/>
        <v>73.21163336687269</v>
      </c>
      <c r="FO200" s="686"/>
      <c r="FP200" s="379"/>
      <c r="FQ200" s="686"/>
      <c r="FR200" s="519">
        <f t="shared" si="460"/>
        <v>780000</v>
      </c>
      <c r="FS200" s="708">
        <f t="shared" si="429"/>
        <v>244500</v>
      </c>
      <c r="FT200" s="529">
        <f t="shared" si="430"/>
        <v>535500</v>
      </c>
      <c r="FU200" s="530">
        <f t="shared" si="431"/>
        <v>39820</v>
      </c>
      <c r="FV200" s="531">
        <f t="shared" si="432"/>
        <v>763.16419912797664</v>
      </c>
      <c r="FW200" s="641">
        <f t="shared" si="433"/>
        <v>0</v>
      </c>
      <c r="FX200" s="530">
        <f t="shared" si="434"/>
        <v>39820</v>
      </c>
      <c r="FY200" s="532">
        <f t="shared" si="435"/>
        <v>763.16419912797664</v>
      </c>
      <c r="FZ200" s="686"/>
      <c r="GA200" s="379"/>
      <c r="GB200" s="379"/>
      <c r="GC200" s="379"/>
      <c r="GD200" s="379"/>
      <c r="GE200" s="379"/>
      <c r="GF200" s="379"/>
      <c r="GG200" s="379"/>
    </row>
    <row r="201" spans="1:189" s="1" customFormat="1" x14ac:dyDescent="0.25">
      <c r="A201" s="379"/>
      <c r="B201" s="379"/>
      <c r="C201" s="379"/>
      <c r="D201" s="379"/>
      <c r="E201" s="379"/>
      <c r="F201" s="379"/>
      <c r="G201" s="379"/>
      <c r="H201" s="379"/>
      <c r="I201" s="539"/>
      <c r="J201" s="379"/>
      <c r="K201" s="379"/>
      <c r="L201" s="379"/>
      <c r="M201" s="379"/>
      <c r="N201" s="379"/>
      <c r="O201" s="379"/>
      <c r="P201" s="379"/>
      <c r="Q201" s="379"/>
      <c r="R201" s="539"/>
      <c r="S201" s="379"/>
      <c r="T201" s="228"/>
      <c r="U201" s="450">
        <f t="shared" si="461"/>
        <v>785000</v>
      </c>
      <c r="V201" s="712">
        <f t="shared" si="462"/>
        <v>6964.3008932835655</v>
      </c>
      <c r="W201" s="752">
        <f t="shared" si="463"/>
        <v>-31880</v>
      </c>
      <c r="X201" s="697">
        <f t="shared" si="464"/>
        <v>28020</v>
      </c>
      <c r="Y201" s="745">
        <f t="shared" si="465"/>
        <v>-46430</v>
      </c>
      <c r="Z201" s="642">
        <f t="shared" si="466"/>
        <v>-39430</v>
      </c>
      <c r="AA201" s="439">
        <f t="shared" si="467"/>
        <v>1042.5</v>
      </c>
      <c r="AB201" s="713">
        <f t="shared" si="468"/>
        <v>1042.5</v>
      </c>
      <c r="AC201" s="630">
        <f t="shared" si="374"/>
        <v>40120</v>
      </c>
      <c r="AD201" s="459">
        <f t="shared" si="375"/>
        <v>40120</v>
      </c>
      <c r="AE201" s="228"/>
      <c r="AF201" s="379"/>
      <c r="AG201" s="228"/>
      <c r="AH201" s="715">
        <f t="shared" si="376"/>
        <v>1.3964070525702414</v>
      </c>
      <c r="AI201" s="749">
        <f t="shared" si="436"/>
        <v>-6.3922362801515851</v>
      </c>
      <c r="AJ201" s="716">
        <f t="shared" si="377"/>
        <v>5.6182704068333571</v>
      </c>
      <c r="AK201" s="746">
        <f t="shared" si="437"/>
        <v>-9.3096465021153723</v>
      </c>
      <c r="AL201" s="643">
        <f t="shared" si="438"/>
        <v>-7.9060814468750626</v>
      </c>
      <c r="AM201" s="457">
        <f t="shared" si="439"/>
        <v>0.20903093858400337</v>
      </c>
      <c r="AN201" s="717">
        <f t="shared" si="378"/>
        <v>0.20903093858400337</v>
      </c>
      <c r="AO201" s="633">
        <f t="shared" si="379"/>
        <v>8.0444328594630363</v>
      </c>
      <c r="AP201" s="634">
        <f t="shared" si="380"/>
        <v>8.0444328594630363</v>
      </c>
      <c r="AQ201" s="228"/>
      <c r="AR201" s="379"/>
      <c r="AS201" s="228"/>
      <c r="AT201" s="450">
        <f t="shared" si="440"/>
        <v>785000</v>
      </c>
      <c r="AU201" s="767">
        <f t="shared" si="381"/>
        <v>133.47325750148178</v>
      </c>
      <c r="AV201" s="750">
        <f t="shared" si="441"/>
        <v>-610.9913276795553</v>
      </c>
      <c r="AW201" s="720">
        <f t="shared" si="442"/>
        <v>537.01308035072589</v>
      </c>
      <c r="AX201" s="747">
        <f t="shared" si="443"/>
        <v>-889.84715634133488</v>
      </c>
      <c r="AY201" s="643">
        <f t="shared" si="444"/>
        <v>-755.68971299889802</v>
      </c>
      <c r="AZ201" s="457">
        <f t="shared" si="445"/>
        <v>19.979876383498635</v>
      </c>
      <c r="BA201" s="717">
        <f t="shared" si="446"/>
        <v>19.979876383498635</v>
      </c>
      <c r="BB201" s="458">
        <f t="shared" si="382"/>
        <v>768.91380384265244</v>
      </c>
      <c r="BC201" s="459">
        <f t="shared" si="382"/>
        <v>768.91380384265244</v>
      </c>
      <c r="BD201" s="228"/>
      <c r="BE201" s="379"/>
      <c r="BF201" s="539"/>
      <c r="BG201" s="379"/>
      <c r="BH201" s="379"/>
      <c r="BI201" s="460"/>
      <c r="BJ201" s="464">
        <f t="shared" si="469"/>
        <v>785000</v>
      </c>
      <c r="BK201" s="465">
        <f t="shared" si="383"/>
        <v>286270</v>
      </c>
      <c r="BL201" s="637">
        <f t="shared" si="384"/>
        <v>498730</v>
      </c>
      <c r="BM201" s="219"/>
      <c r="BN201" s="219"/>
      <c r="BO201" s="464">
        <f t="shared" si="447"/>
        <v>785000</v>
      </c>
      <c r="BP201" s="465">
        <f t="shared" si="385"/>
        <v>332700</v>
      </c>
      <c r="BQ201" s="637">
        <f t="shared" si="448"/>
        <v>452300</v>
      </c>
      <c r="BR201" s="707">
        <f t="shared" si="386"/>
        <v>-46430</v>
      </c>
      <c r="BS201" s="298"/>
      <c r="BT201" s="379"/>
      <c r="BU201" s="298"/>
      <c r="BV201" s="464">
        <f t="shared" si="470"/>
        <v>785000</v>
      </c>
      <c r="BW201" s="464">
        <f t="shared" si="471"/>
        <v>17622.42885</v>
      </c>
      <c r="BX201" s="637">
        <f t="shared" si="387"/>
        <v>516352.42885000003</v>
      </c>
      <c r="BY201" s="707">
        <f t="shared" si="388"/>
        <v>17622.428850000026</v>
      </c>
      <c r="BZ201" s="298"/>
      <c r="CA201" s="379"/>
      <c r="CB201" s="219"/>
      <c r="CC201" s="464">
        <f t="shared" si="373"/>
        <v>26302.132611940302</v>
      </c>
      <c r="CD201" s="464">
        <f t="shared" si="389"/>
        <v>811302.13261194027</v>
      </c>
      <c r="CE201" s="465">
        <f t="shared" si="390"/>
        <v>305607.8317186567</v>
      </c>
      <c r="CF201" s="637">
        <f t="shared" si="472"/>
        <v>505694.30089328357</v>
      </c>
      <c r="CG201" s="707">
        <f t="shared" si="391"/>
        <v>6964.3008932835655</v>
      </c>
      <c r="CH201" s="298"/>
      <c r="CI201" s="465">
        <f t="shared" si="392"/>
        <v>295350</v>
      </c>
      <c r="CJ201" s="464">
        <f t="shared" si="473"/>
        <v>489650</v>
      </c>
      <c r="CK201" s="637">
        <f t="shared" si="474"/>
        <v>17622.42885</v>
      </c>
      <c r="CL201" s="637">
        <f t="shared" si="449"/>
        <v>507272.42885000003</v>
      </c>
      <c r="CM201" s="707">
        <f t="shared" si="393"/>
        <v>8542.4288500000257</v>
      </c>
      <c r="CN201" s="298"/>
      <c r="CO201" s="379"/>
      <c r="CP201" s="539"/>
      <c r="CQ201" s="379"/>
      <c r="CR201" s="26"/>
      <c r="CS201" s="519">
        <f t="shared" si="450"/>
        <v>785000</v>
      </c>
      <c r="CT201" s="520">
        <f t="shared" si="482"/>
        <v>318150</v>
      </c>
      <c r="CU201" s="521">
        <f t="shared" si="394"/>
        <v>466850</v>
      </c>
      <c r="CV201" s="523">
        <f t="shared" si="395"/>
        <v>-31880</v>
      </c>
      <c r="CW201" s="26"/>
      <c r="CX201" s="519">
        <f t="shared" si="451"/>
        <v>785000</v>
      </c>
      <c r="CY201" s="520">
        <f t="shared" si="483"/>
        <v>274750</v>
      </c>
      <c r="CZ201" s="521">
        <f t="shared" si="396"/>
        <v>510250</v>
      </c>
      <c r="DA201" s="522">
        <f t="shared" si="397"/>
        <v>11520</v>
      </c>
      <c r="DB201" s="521">
        <f t="shared" si="452"/>
        <v>16500</v>
      </c>
      <c r="DC201" s="521">
        <f t="shared" si="398"/>
        <v>526750</v>
      </c>
      <c r="DD201" s="522">
        <f t="shared" si="475"/>
        <v>28020</v>
      </c>
      <c r="DE201" s="533">
        <f t="shared" si="453"/>
        <v>537.01308035072589</v>
      </c>
      <c r="DF201" s="26"/>
      <c r="DG201" s="379"/>
      <c r="DH201" s="480"/>
      <c r="DI201" s="519">
        <f t="shared" si="454"/>
        <v>785000</v>
      </c>
      <c r="DJ201" s="520">
        <f t="shared" si="484"/>
        <v>332700</v>
      </c>
      <c r="DK201" s="529">
        <f t="shared" si="399"/>
        <v>452300</v>
      </c>
      <c r="DL201" s="743">
        <f t="shared" si="400"/>
        <v>-46430</v>
      </c>
      <c r="DM201" s="744">
        <f t="shared" si="401"/>
        <v>-889.84715634133488</v>
      </c>
      <c r="DN201" s="480"/>
      <c r="DO201" s="379"/>
      <c r="DP201" s="484"/>
      <c r="DQ201" s="519">
        <f t="shared" si="455"/>
        <v>785000</v>
      </c>
      <c r="DR201" s="708">
        <f t="shared" si="402"/>
        <v>325700</v>
      </c>
      <c r="DS201" s="529">
        <f t="shared" si="403"/>
        <v>459300</v>
      </c>
      <c r="DT201" s="743">
        <f t="shared" si="404"/>
        <v>-39430</v>
      </c>
      <c r="DU201" s="744">
        <f t="shared" si="405"/>
        <v>-755.68971299889802</v>
      </c>
      <c r="DV201" s="484"/>
      <c r="DW201" s="379"/>
      <c r="DX201" s="486"/>
      <c r="DY201" s="464">
        <f t="shared" si="476"/>
        <v>785000</v>
      </c>
      <c r="DZ201" s="708">
        <f t="shared" si="406"/>
        <v>285227.5</v>
      </c>
      <c r="EA201" s="529">
        <f t="shared" si="477"/>
        <v>499772.5</v>
      </c>
      <c r="EB201" s="530">
        <f t="shared" si="478"/>
        <v>1042.5</v>
      </c>
      <c r="EC201" s="533">
        <f t="shared" si="479"/>
        <v>39.959752766997269</v>
      </c>
      <c r="ED201" s="464">
        <f t="shared" si="456"/>
        <v>0</v>
      </c>
      <c r="EE201" s="524">
        <f t="shared" si="407"/>
        <v>1042.5</v>
      </c>
      <c r="EF201" s="531">
        <f t="shared" si="480"/>
        <v>39.959752766997269</v>
      </c>
      <c r="EG201" s="531">
        <f t="shared" si="481"/>
        <v>19.979876383498635</v>
      </c>
      <c r="EH201" s="486"/>
      <c r="EI201" s="379"/>
      <c r="EJ201" s="686"/>
      <c r="EK201" s="519">
        <f t="shared" si="457"/>
        <v>785000</v>
      </c>
      <c r="EL201" s="708">
        <f t="shared" si="408"/>
        <v>212450.00000000003</v>
      </c>
      <c r="EM201" s="529">
        <f t="shared" si="409"/>
        <v>572550</v>
      </c>
      <c r="EN201" s="530">
        <f t="shared" si="410"/>
        <v>73820</v>
      </c>
      <c r="EO201" s="531">
        <f t="shared" si="411"/>
        <v>1414.7860667912414</v>
      </c>
      <c r="EP201" s="641">
        <f t="shared" si="412"/>
        <v>0</v>
      </c>
      <c r="EQ201" s="530">
        <f t="shared" si="413"/>
        <v>73820</v>
      </c>
      <c r="ER201" s="532">
        <f t="shared" si="414"/>
        <v>1414.7860667912414</v>
      </c>
      <c r="ES201" s="686"/>
      <c r="ET201" s="379"/>
      <c r="EU201" s="686"/>
      <c r="EV201" s="519">
        <f t="shared" si="458"/>
        <v>785000</v>
      </c>
      <c r="EW201" s="708">
        <f t="shared" si="415"/>
        <v>285750</v>
      </c>
      <c r="EX201" s="529">
        <f t="shared" si="416"/>
        <v>499250</v>
      </c>
      <c r="EY201" s="530">
        <f t="shared" si="417"/>
        <v>520</v>
      </c>
      <c r="EZ201" s="531">
        <f t="shared" si="418"/>
        <v>9.9659815054381671</v>
      </c>
      <c r="FA201" s="641">
        <f t="shared" si="419"/>
        <v>0</v>
      </c>
      <c r="FB201" s="530">
        <f t="shared" si="420"/>
        <v>520</v>
      </c>
      <c r="FC201" s="532">
        <f t="shared" si="421"/>
        <v>9.9659815054381671</v>
      </c>
      <c r="FD201" s="686"/>
      <c r="FE201" s="379"/>
      <c r="FF201" s="686"/>
      <c r="FG201" s="519">
        <f t="shared" si="459"/>
        <v>785000</v>
      </c>
      <c r="FH201" s="708">
        <f t="shared" si="422"/>
        <v>282450</v>
      </c>
      <c r="FI201" s="529">
        <f t="shared" si="423"/>
        <v>502550</v>
      </c>
      <c r="FJ201" s="530">
        <f t="shared" si="424"/>
        <v>3820</v>
      </c>
      <c r="FK201" s="531">
        <f t="shared" si="425"/>
        <v>73.21163336687269</v>
      </c>
      <c r="FL201" s="641">
        <f t="shared" si="426"/>
        <v>0</v>
      </c>
      <c r="FM201" s="530">
        <f t="shared" si="427"/>
        <v>3820</v>
      </c>
      <c r="FN201" s="532">
        <f t="shared" si="428"/>
        <v>73.21163336687269</v>
      </c>
      <c r="FO201" s="686"/>
      <c r="FP201" s="379"/>
      <c r="FQ201" s="686"/>
      <c r="FR201" s="519">
        <f t="shared" si="460"/>
        <v>785000</v>
      </c>
      <c r="FS201" s="708">
        <f t="shared" si="429"/>
        <v>246150</v>
      </c>
      <c r="FT201" s="529">
        <f t="shared" si="430"/>
        <v>538850</v>
      </c>
      <c r="FU201" s="530">
        <f t="shared" si="431"/>
        <v>40120</v>
      </c>
      <c r="FV201" s="531">
        <f t="shared" si="432"/>
        <v>768.91380384265244</v>
      </c>
      <c r="FW201" s="641">
        <f t="shared" si="433"/>
        <v>0</v>
      </c>
      <c r="FX201" s="530">
        <f t="shared" si="434"/>
        <v>40120</v>
      </c>
      <c r="FY201" s="532">
        <f t="shared" si="435"/>
        <v>768.91380384265244</v>
      </c>
      <c r="FZ201" s="686"/>
      <c r="GA201" s="379"/>
      <c r="GB201" s="379"/>
      <c r="GC201" s="379"/>
      <c r="GD201" s="379"/>
      <c r="GE201" s="379"/>
      <c r="GF201" s="379"/>
      <c r="GG201" s="379"/>
    </row>
    <row r="202" spans="1:189" s="1" customFormat="1" x14ac:dyDescent="0.25">
      <c r="A202" s="379"/>
      <c r="B202" s="379"/>
      <c r="C202" s="379"/>
      <c r="D202" s="379"/>
      <c r="E202" s="379"/>
      <c r="F202" s="379"/>
      <c r="G202" s="379"/>
      <c r="H202" s="379"/>
      <c r="I202" s="539"/>
      <c r="J202" s="379"/>
      <c r="K202" s="379"/>
      <c r="L202" s="379"/>
      <c r="M202" s="379"/>
      <c r="N202" s="379"/>
      <c r="O202" s="379"/>
      <c r="P202" s="379"/>
      <c r="Q202" s="379"/>
      <c r="R202" s="539"/>
      <c r="S202" s="379"/>
      <c r="T202" s="228"/>
      <c r="U202" s="450">
        <f t="shared" si="461"/>
        <v>790000</v>
      </c>
      <c r="V202" s="712">
        <f t="shared" si="462"/>
        <v>6964.3008932835655</v>
      </c>
      <c r="W202" s="752">
        <f t="shared" si="463"/>
        <v>-32180</v>
      </c>
      <c r="X202" s="697">
        <f t="shared" si="464"/>
        <v>28220</v>
      </c>
      <c r="Y202" s="745">
        <f t="shared" si="465"/>
        <v>-46880</v>
      </c>
      <c r="Z202" s="642">
        <f t="shared" si="466"/>
        <v>-39730</v>
      </c>
      <c r="AA202" s="439">
        <f t="shared" si="467"/>
        <v>1042.5</v>
      </c>
      <c r="AB202" s="713">
        <f t="shared" si="468"/>
        <v>1042.5</v>
      </c>
      <c r="AC202" s="630">
        <f t="shared" si="374"/>
        <v>40420</v>
      </c>
      <c r="AD202" s="459">
        <f t="shared" si="375"/>
        <v>40420</v>
      </c>
      <c r="AE202" s="228"/>
      <c r="AF202" s="379"/>
      <c r="AG202" s="228"/>
      <c r="AH202" s="715">
        <f t="shared" si="376"/>
        <v>1.3879191863532954</v>
      </c>
      <c r="AI202" s="749">
        <f t="shared" si="436"/>
        <v>-6.4131691179401331</v>
      </c>
      <c r="AJ202" s="716">
        <f t="shared" si="377"/>
        <v>5.6239786360556421</v>
      </c>
      <c r="AK202" s="746">
        <f t="shared" si="437"/>
        <v>-9.3427398461477136</v>
      </c>
      <c r="AL202" s="643">
        <f t="shared" si="438"/>
        <v>-7.917812587189605</v>
      </c>
      <c r="AM202" s="457">
        <f t="shared" si="439"/>
        <v>0.20776037307186415</v>
      </c>
      <c r="AN202" s="717">
        <f t="shared" si="378"/>
        <v>0.20776037307186415</v>
      </c>
      <c r="AO202" s="633">
        <f t="shared" si="379"/>
        <v>8.0553230499422064</v>
      </c>
      <c r="AP202" s="634">
        <f t="shared" si="380"/>
        <v>8.0553230499422064</v>
      </c>
      <c r="AQ202" s="228"/>
      <c r="AR202" s="379"/>
      <c r="AS202" s="228"/>
      <c r="AT202" s="450">
        <f t="shared" si="440"/>
        <v>790000</v>
      </c>
      <c r="AU202" s="767">
        <f t="shared" si="381"/>
        <v>133.47325750148178</v>
      </c>
      <c r="AV202" s="750">
        <f t="shared" si="441"/>
        <v>-616.74093239423121</v>
      </c>
      <c r="AW202" s="720">
        <f t="shared" si="442"/>
        <v>540.84615016050975</v>
      </c>
      <c r="AX202" s="771">
        <f t="shared" si="443"/>
        <v>-898.47156341334869</v>
      </c>
      <c r="AY202" s="643">
        <f t="shared" si="444"/>
        <v>-761.43931771357381</v>
      </c>
      <c r="AZ202" s="457">
        <f t="shared" si="445"/>
        <v>19.979876383498635</v>
      </c>
      <c r="BA202" s="717">
        <f t="shared" si="446"/>
        <v>19.979876383498635</v>
      </c>
      <c r="BB202" s="458">
        <f t="shared" si="382"/>
        <v>774.66340855732835</v>
      </c>
      <c r="BC202" s="459">
        <f t="shared" si="382"/>
        <v>774.66340855732835</v>
      </c>
      <c r="BD202" s="228"/>
      <c r="BE202" s="379"/>
      <c r="BF202" s="539"/>
      <c r="BG202" s="379"/>
      <c r="BH202" s="379"/>
      <c r="BI202" s="460"/>
      <c r="BJ202" s="464">
        <f t="shared" si="469"/>
        <v>790000</v>
      </c>
      <c r="BK202" s="465">
        <f t="shared" si="383"/>
        <v>288220</v>
      </c>
      <c r="BL202" s="637">
        <f t="shared" si="384"/>
        <v>501780</v>
      </c>
      <c r="BM202" s="219"/>
      <c r="BN202" s="219"/>
      <c r="BO202" s="464">
        <f t="shared" si="447"/>
        <v>790000</v>
      </c>
      <c r="BP202" s="465">
        <f t="shared" si="385"/>
        <v>335100</v>
      </c>
      <c r="BQ202" s="637">
        <f t="shared" si="448"/>
        <v>454900</v>
      </c>
      <c r="BR202" s="707">
        <f t="shared" si="386"/>
        <v>-46880</v>
      </c>
      <c r="BS202" s="298"/>
      <c r="BT202" s="379"/>
      <c r="BU202" s="298"/>
      <c r="BV202" s="464">
        <f t="shared" si="470"/>
        <v>790000</v>
      </c>
      <c r="BW202" s="464">
        <f t="shared" si="471"/>
        <v>17622.42885</v>
      </c>
      <c r="BX202" s="637">
        <f t="shared" si="387"/>
        <v>519402.42885000003</v>
      </c>
      <c r="BY202" s="707">
        <f t="shared" si="388"/>
        <v>17622.428850000026</v>
      </c>
      <c r="BZ202" s="298"/>
      <c r="CA202" s="379"/>
      <c r="CB202" s="219"/>
      <c r="CC202" s="464">
        <f t="shared" si="373"/>
        <v>26302.132611940302</v>
      </c>
      <c r="CD202" s="464">
        <f t="shared" si="389"/>
        <v>816302.13261194027</v>
      </c>
      <c r="CE202" s="465">
        <f t="shared" si="390"/>
        <v>307557.8317186567</v>
      </c>
      <c r="CF202" s="637">
        <f t="shared" si="472"/>
        <v>508744.30089328357</v>
      </c>
      <c r="CG202" s="707">
        <f t="shared" si="391"/>
        <v>6964.3008932835655</v>
      </c>
      <c r="CH202" s="298"/>
      <c r="CI202" s="465">
        <f t="shared" si="392"/>
        <v>297300</v>
      </c>
      <c r="CJ202" s="464">
        <f t="shared" si="473"/>
        <v>492700</v>
      </c>
      <c r="CK202" s="637">
        <f t="shared" si="474"/>
        <v>17622.42885</v>
      </c>
      <c r="CL202" s="637">
        <f t="shared" si="449"/>
        <v>510322.42885000003</v>
      </c>
      <c r="CM202" s="707">
        <f t="shared" si="393"/>
        <v>8542.4288500000257</v>
      </c>
      <c r="CN202" s="298"/>
      <c r="CO202" s="379"/>
      <c r="CP202" s="539"/>
      <c r="CQ202" s="379"/>
      <c r="CR202" s="26"/>
      <c r="CS202" s="519">
        <f t="shared" si="450"/>
        <v>790000</v>
      </c>
      <c r="CT202" s="520">
        <f t="shared" si="482"/>
        <v>320400</v>
      </c>
      <c r="CU202" s="521">
        <f t="shared" si="394"/>
        <v>469600</v>
      </c>
      <c r="CV202" s="523">
        <f t="shared" si="395"/>
        <v>-32180</v>
      </c>
      <c r="CW202" s="26"/>
      <c r="CX202" s="519">
        <f t="shared" si="451"/>
        <v>790000</v>
      </c>
      <c r="CY202" s="520">
        <f t="shared" si="483"/>
        <v>276500</v>
      </c>
      <c r="CZ202" s="521">
        <f t="shared" si="396"/>
        <v>513500</v>
      </c>
      <c r="DA202" s="522">
        <f t="shared" si="397"/>
        <v>11720</v>
      </c>
      <c r="DB202" s="521">
        <f t="shared" si="452"/>
        <v>16500</v>
      </c>
      <c r="DC202" s="521">
        <f t="shared" si="398"/>
        <v>530000</v>
      </c>
      <c r="DD202" s="522">
        <f t="shared" si="475"/>
        <v>28220</v>
      </c>
      <c r="DE202" s="533">
        <f t="shared" si="453"/>
        <v>540.84615016050975</v>
      </c>
      <c r="DF202" s="26"/>
      <c r="DG202" s="379"/>
      <c r="DH202" s="480"/>
      <c r="DI202" s="519">
        <f t="shared" si="454"/>
        <v>790000</v>
      </c>
      <c r="DJ202" s="520">
        <f t="shared" si="484"/>
        <v>335100</v>
      </c>
      <c r="DK202" s="529">
        <f t="shared" si="399"/>
        <v>454900</v>
      </c>
      <c r="DL202" s="743">
        <f t="shared" si="400"/>
        <v>-46880</v>
      </c>
      <c r="DM202" s="744">
        <f t="shared" si="401"/>
        <v>-898.47156341334869</v>
      </c>
      <c r="DN202" s="480"/>
      <c r="DO202" s="379"/>
      <c r="DP202" s="484"/>
      <c r="DQ202" s="519">
        <f t="shared" si="455"/>
        <v>790000</v>
      </c>
      <c r="DR202" s="708">
        <f t="shared" si="402"/>
        <v>327950</v>
      </c>
      <c r="DS202" s="529">
        <f t="shared" si="403"/>
        <v>462050</v>
      </c>
      <c r="DT202" s="743">
        <f t="shared" si="404"/>
        <v>-39730</v>
      </c>
      <c r="DU202" s="744">
        <f t="shared" si="405"/>
        <v>-761.43931771357381</v>
      </c>
      <c r="DV202" s="484"/>
      <c r="DW202" s="379"/>
      <c r="DX202" s="486"/>
      <c r="DY202" s="464">
        <f t="shared" si="476"/>
        <v>790000</v>
      </c>
      <c r="DZ202" s="708">
        <f t="shared" si="406"/>
        <v>287177.5</v>
      </c>
      <c r="EA202" s="529">
        <f t="shared" si="477"/>
        <v>502822.5</v>
      </c>
      <c r="EB202" s="530">
        <f t="shared" si="478"/>
        <v>1042.5</v>
      </c>
      <c r="EC202" s="533">
        <f t="shared" si="479"/>
        <v>39.959752766997269</v>
      </c>
      <c r="ED202" s="464">
        <f t="shared" si="456"/>
        <v>0</v>
      </c>
      <c r="EE202" s="524">
        <f t="shared" si="407"/>
        <v>1042.5</v>
      </c>
      <c r="EF202" s="531">
        <f t="shared" si="480"/>
        <v>39.959752766997269</v>
      </c>
      <c r="EG202" s="531">
        <f t="shared" si="481"/>
        <v>19.979876383498635</v>
      </c>
      <c r="EH202" s="486"/>
      <c r="EI202" s="379"/>
      <c r="EJ202" s="686"/>
      <c r="EK202" s="519">
        <f t="shared" si="457"/>
        <v>790000</v>
      </c>
      <c r="EL202" s="708">
        <f t="shared" si="408"/>
        <v>213850.00000000003</v>
      </c>
      <c r="EM202" s="529">
        <f t="shared" si="409"/>
        <v>576150</v>
      </c>
      <c r="EN202" s="530">
        <f t="shared" si="410"/>
        <v>74370</v>
      </c>
      <c r="EO202" s="531">
        <f t="shared" si="411"/>
        <v>1425.3270087681472</v>
      </c>
      <c r="EP202" s="641">
        <f t="shared" si="412"/>
        <v>0</v>
      </c>
      <c r="EQ202" s="530">
        <f t="shared" si="413"/>
        <v>74370</v>
      </c>
      <c r="ER202" s="532">
        <f t="shared" si="414"/>
        <v>1425.3270087681472</v>
      </c>
      <c r="ES202" s="686"/>
      <c r="ET202" s="379"/>
      <c r="EU202" s="686"/>
      <c r="EV202" s="519">
        <f t="shared" si="458"/>
        <v>790000</v>
      </c>
      <c r="EW202" s="708">
        <f t="shared" si="415"/>
        <v>287700</v>
      </c>
      <c r="EX202" s="529">
        <f t="shared" si="416"/>
        <v>502300</v>
      </c>
      <c r="EY202" s="530">
        <f t="shared" si="417"/>
        <v>520</v>
      </c>
      <c r="EZ202" s="531">
        <f t="shared" si="418"/>
        <v>9.9659815054381671</v>
      </c>
      <c r="FA202" s="641">
        <f t="shared" si="419"/>
        <v>0</v>
      </c>
      <c r="FB202" s="530">
        <f t="shared" si="420"/>
        <v>520</v>
      </c>
      <c r="FC202" s="532">
        <f t="shared" si="421"/>
        <v>9.9659815054381671</v>
      </c>
      <c r="FD202" s="686"/>
      <c r="FE202" s="379"/>
      <c r="FF202" s="686"/>
      <c r="FG202" s="519">
        <f t="shared" si="459"/>
        <v>790000</v>
      </c>
      <c r="FH202" s="708">
        <f t="shared" si="422"/>
        <v>284400</v>
      </c>
      <c r="FI202" s="529">
        <f t="shared" si="423"/>
        <v>505600</v>
      </c>
      <c r="FJ202" s="530">
        <f t="shared" si="424"/>
        <v>3820</v>
      </c>
      <c r="FK202" s="531">
        <f t="shared" si="425"/>
        <v>73.21163336687269</v>
      </c>
      <c r="FL202" s="641">
        <f t="shared" si="426"/>
        <v>0</v>
      </c>
      <c r="FM202" s="530">
        <f t="shared" si="427"/>
        <v>3820</v>
      </c>
      <c r="FN202" s="532">
        <f t="shared" si="428"/>
        <v>73.21163336687269</v>
      </c>
      <c r="FO202" s="686"/>
      <c r="FP202" s="379"/>
      <c r="FQ202" s="686"/>
      <c r="FR202" s="519">
        <f t="shared" si="460"/>
        <v>790000</v>
      </c>
      <c r="FS202" s="708">
        <f t="shared" si="429"/>
        <v>247800</v>
      </c>
      <c r="FT202" s="529">
        <f t="shared" si="430"/>
        <v>542200</v>
      </c>
      <c r="FU202" s="530">
        <f t="shared" si="431"/>
        <v>40420</v>
      </c>
      <c r="FV202" s="531">
        <f t="shared" si="432"/>
        <v>774.66340855732835</v>
      </c>
      <c r="FW202" s="641">
        <f t="shared" si="433"/>
        <v>0</v>
      </c>
      <c r="FX202" s="530">
        <f t="shared" si="434"/>
        <v>40420</v>
      </c>
      <c r="FY202" s="532">
        <f t="shared" si="435"/>
        <v>774.66340855732835</v>
      </c>
      <c r="FZ202" s="686"/>
      <c r="GA202" s="379"/>
      <c r="GB202" s="379"/>
      <c r="GC202" s="379"/>
      <c r="GD202" s="379"/>
      <c r="GE202" s="379"/>
      <c r="GF202" s="379"/>
      <c r="GG202" s="379"/>
    </row>
    <row r="203" spans="1:189" s="1" customFormat="1" x14ac:dyDescent="0.25">
      <c r="A203" s="379"/>
      <c r="B203" s="379"/>
      <c r="C203" s="379"/>
      <c r="D203" s="379"/>
      <c r="E203" s="379"/>
      <c r="F203" s="379"/>
      <c r="G203" s="379"/>
      <c r="H203" s="379"/>
      <c r="I203" s="539"/>
      <c r="J203" s="379"/>
      <c r="K203" s="379"/>
      <c r="L203" s="379"/>
      <c r="M203" s="379"/>
      <c r="N203" s="379"/>
      <c r="O203" s="379"/>
      <c r="P203" s="379"/>
      <c r="Q203" s="379"/>
      <c r="R203" s="539"/>
      <c r="S203" s="379"/>
      <c r="T203" s="228"/>
      <c r="U203" s="729">
        <f t="shared" si="461"/>
        <v>795000</v>
      </c>
      <c r="V203" s="730">
        <f t="shared" si="462"/>
        <v>6964.3008932835655</v>
      </c>
      <c r="W203" s="753">
        <f t="shared" si="463"/>
        <v>-32480</v>
      </c>
      <c r="X203" s="732">
        <f t="shared" si="464"/>
        <v>28420</v>
      </c>
      <c r="Y203" s="754">
        <f t="shared" si="465"/>
        <v>-47330</v>
      </c>
      <c r="Z203" s="667">
        <f t="shared" si="466"/>
        <v>-40030</v>
      </c>
      <c r="AA203" s="496">
        <f t="shared" si="467"/>
        <v>1042.5</v>
      </c>
      <c r="AB203" s="734">
        <f t="shared" si="468"/>
        <v>1042.5</v>
      </c>
      <c r="AC203" s="668">
        <f t="shared" si="374"/>
        <v>40720</v>
      </c>
      <c r="AD203" s="669">
        <f t="shared" si="375"/>
        <v>40720</v>
      </c>
      <c r="AE203" s="228"/>
      <c r="AF203" s="379"/>
      <c r="AG203" s="228"/>
      <c r="AH203" s="499">
        <f t="shared" si="376"/>
        <v>1.3795338813627489</v>
      </c>
      <c r="AI203" s="755">
        <f t="shared" si="436"/>
        <v>-6.4338490184814692</v>
      </c>
      <c r="AJ203" s="500">
        <f t="shared" si="377"/>
        <v>5.6296178911712857</v>
      </c>
      <c r="AK203" s="756">
        <f t="shared" si="437"/>
        <v>-9.3754333141849724</v>
      </c>
      <c r="AL203" s="673">
        <f t="shared" si="438"/>
        <v>-7.9294019769031161</v>
      </c>
      <c r="AM203" s="503">
        <f t="shared" si="439"/>
        <v>0.20650516015292278</v>
      </c>
      <c r="AN203" s="735">
        <f t="shared" si="378"/>
        <v>0.20650516015292278</v>
      </c>
      <c r="AO203" s="674">
        <f t="shared" si="379"/>
        <v>8.0660816512489362</v>
      </c>
      <c r="AP203" s="675">
        <f t="shared" si="380"/>
        <v>8.0660816512489362</v>
      </c>
      <c r="AQ203" s="228"/>
      <c r="AR203" s="379"/>
      <c r="AS203" s="228"/>
      <c r="AT203" s="729">
        <f t="shared" si="440"/>
        <v>795000</v>
      </c>
      <c r="AU203" s="769">
        <f t="shared" si="381"/>
        <v>133.47325750148178</v>
      </c>
      <c r="AV203" s="757">
        <f t="shared" si="441"/>
        <v>-622.49053710890712</v>
      </c>
      <c r="AW203" s="738">
        <f t="shared" si="442"/>
        <v>544.67921997029373</v>
      </c>
      <c r="AX203" s="758">
        <f t="shared" si="443"/>
        <v>-907.0959704853625</v>
      </c>
      <c r="AY203" s="673">
        <f t="shared" si="444"/>
        <v>-767.18892242824973</v>
      </c>
      <c r="AZ203" s="503">
        <f t="shared" si="445"/>
        <v>19.979876383498635</v>
      </c>
      <c r="BA203" s="735">
        <f t="shared" si="446"/>
        <v>19.979876383498635</v>
      </c>
      <c r="BB203" s="676">
        <f t="shared" si="382"/>
        <v>780.41301327200415</v>
      </c>
      <c r="BC203" s="762">
        <f t="shared" si="382"/>
        <v>780.41301327200415</v>
      </c>
      <c r="BD203" s="228"/>
      <c r="BE203" s="379"/>
      <c r="BF203" s="539"/>
      <c r="BG203" s="379"/>
      <c r="BH203" s="379"/>
      <c r="BI203" s="460"/>
      <c r="BJ203" s="518">
        <f t="shared" si="469"/>
        <v>795000</v>
      </c>
      <c r="BK203" s="349">
        <f t="shared" si="383"/>
        <v>290170</v>
      </c>
      <c r="BL203" s="361">
        <f t="shared" si="384"/>
        <v>504830</v>
      </c>
      <c r="BM203" s="219"/>
      <c r="BN203" s="219"/>
      <c r="BO203" s="518">
        <f t="shared" si="447"/>
        <v>795000</v>
      </c>
      <c r="BP203" s="349">
        <f t="shared" si="385"/>
        <v>337500</v>
      </c>
      <c r="BQ203" s="361">
        <f t="shared" si="448"/>
        <v>457500</v>
      </c>
      <c r="BR203" s="740">
        <f t="shared" si="386"/>
        <v>-47330</v>
      </c>
      <c r="BS203" s="298"/>
      <c r="BT203" s="379"/>
      <c r="BU203" s="298"/>
      <c r="BV203" s="518">
        <f t="shared" si="470"/>
        <v>795000</v>
      </c>
      <c r="BW203" s="518">
        <f t="shared" si="471"/>
        <v>17622.42885</v>
      </c>
      <c r="BX203" s="361">
        <f t="shared" si="387"/>
        <v>522452.42885000003</v>
      </c>
      <c r="BY203" s="740">
        <f t="shared" si="388"/>
        <v>17622.428850000026</v>
      </c>
      <c r="BZ203" s="298"/>
      <c r="CA203" s="379"/>
      <c r="CB203" s="219"/>
      <c r="CC203" s="518">
        <f t="shared" si="373"/>
        <v>26302.132611940302</v>
      </c>
      <c r="CD203" s="518">
        <f t="shared" si="389"/>
        <v>821302.13261194027</v>
      </c>
      <c r="CE203" s="349">
        <f t="shared" si="390"/>
        <v>309507.8317186567</v>
      </c>
      <c r="CF203" s="361">
        <f t="shared" si="472"/>
        <v>511794.30089328357</v>
      </c>
      <c r="CG203" s="740">
        <f t="shared" si="391"/>
        <v>6964.3008932835655</v>
      </c>
      <c r="CH203" s="298"/>
      <c r="CI203" s="349">
        <f t="shared" si="392"/>
        <v>299250</v>
      </c>
      <c r="CJ203" s="518">
        <f t="shared" si="473"/>
        <v>495750</v>
      </c>
      <c r="CK203" s="361">
        <f t="shared" si="474"/>
        <v>17622.42885</v>
      </c>
      <c r="CL203" s="361">
        <f t="shared" si="449"/>
        <v>513372.42885000003</v>
      </c>
      <c r="CM203" s="740">
        <f t="shared" si="393"/>
        <v>8542.4288500000257</v>
      </c>
      <c r="CN203" s="298"/>
      <c r="CO203" s="379"/>
      <c r="CP203" s="539"/>
      <c r="CQ203" s="379"/>
      <c r="CR203" s="26"/>
      <c r="CS203" s="525">
        <f t="shared" si="450"/>
        <v>795000</v>
      </c>
      <c r="CT203" s="656">
        <f t="shared" si="482"/>
        <v>322650</v>
      </c>
      <c r="CU203" s="657">
        <f t="shared" si="394"/>
        <v>472350</v>
      </c>
      <c r="CV203" s="534">
        <f t="shared" si="395"/>
        <v>-32480</v>
      </c>
      <c r="CW203" s="26"/>
      <c r="CX203" s="525">
        <f t="shared" si="451"/>
        <v>795000</v>
      </c>
      <c r="CY203" s="656">
        <f t="shared" si="483"/>
        <v>278250</v>
      </c>
      <c r="CZ203" s="657">
        <f t="shared" si="396"/>
        <v>516750</v>
      </c>
      <c r="DA203" s="527">
        <f t="shared" si="397"/>
        <v>11920</v>
      </c>
      <c r="DB203" s="657">
        <f t="shared" si="452"/>
        <v>16500</v>
      </c>
      <c r="DC203" s="657">
        <f t="shared" si="398"/>
        <v>533250</v>
      </c>
      <c r="DD203" s="527">
        <f t="shared" si="475"/>
        <v>28420</v>
      </c>
      <c r="DE203" s="363">
        <f t="shared" si="453"/>
        <v>544.67921997029373</v>
      </c>
      <c r="DF203" s="26"/>
      <c r="DG203" s="379"/>
      <c r="DH203" s="480"/>
      <c r="DI203" s="525">
        <f t="shared" si="454"/>
        <v>795000</v>
      </c>
      <c r="DJ203" s="656">
        <f t="shared" si="484"/>
        <v>337500</v>
      </c>
      <c r="DK203" s="526">
        <f t="shared" si="399"/>
        <v>457500</v>
      </c>
      <c r="DL203" s="759">
        <f t="shared" si="400"/>
        <v>-47330</v>
      </c>
      <c r="DM203" s="760">
        <f t="shared" si="401"/>
        <v>-907.0959704853625</v>
      </c>
      <c r="DN203" s="480"/>
      <c r="DO203" s="379"/>
      <c r="DP203" s="484"/>
      <c r="DQ203" s="525">
        <f t="shared" si="455"/>
        <v>795000</v>
      </c>
      <c r="DR203" s="741">
        <f t="shared" si="402"/>
        <v>330200</v>
      </c>
      <c r="DS203" s="526">
        <f t="shared" si="403"/>
        <v>464800</v>
      </c>
      <c r="DT203" s="759">
        <f t="shared" si="404"/>
        <v>-40030</v>
      </c>
      <c r="DU203" s="760">
        <f t="shared" si="405"/>
        <v>-767.18892242824973</v>
      </c>
      <c r="DV203" s="484"/>
      <c r="DW203" s="379"/>
      <c r="DX203" s="486"/>
      <c r="DY203" s="518">
        <f t="shared" si="476"/>
        <v>795000</v>
      </c>
      <c r="DZ203" s="741">
        <f t="shared" si="406"/>
        <v>289127.5</v>
      </c>
      <c r="EA203" s="526">
        <f t="shared" si="477"/>
        <v>505872.5</v>
      </c>
      <c r="EB203" s="659">
        <f t="shared" si="478"/>
        <v>1042.5</v>
      </c>
      <c r="EC203" s="363">
        <f t="shared" si="479"/>
        <v>39.959752766997269</v>
      </c>
      <c r="ED203" s="518">
        <f t="shared" si="456"/>
        <v>0</v>
      </c>
      <c r="EE203" s="658">
        <f t="shared" si="407"/>
        <v>1042.5</v>
      </c>
      <c r="EF203" s="660">
        <f t="shared" si="480"/>
        <v>39.959752766997269</v>
      </c>
      <c r="EG203" s="660">
        <f t="shared" si="481"/>
        <v>19.979876383498635</v>
      </c>
      <c r="EH203" s="486"/>
      <c r="EI203" s="379"/>
      <c r="EJ203" s="686"/>
      <c r="EK203" s="525">
        <f t="shared" si="457"/>
        <v>795000</v>
      </c>
      <c r="EL203" s="741">
        <f t="shared" si="408"/>
        <v>215250.00000000003</v>
      </c>
      <c r="EM203" s="526">
        <f t="shared" si="409"/>
        <v>579750</v>
      </c>
      <c r="EN203" s="659">
        <f t="shared" si="410"/>
        <v>74920</v>
      </c>
      <c r="EO203" s="660">
        <f t="shared" si="411"/>
        <v>1435.8679507450529</v>
      </c>
      <c r="EP203" s="536">
        <f t="shared" si="412"/>
        <v>0</v>
      </c>
      <c r="EQ203" s="659">
        <f t="shared" si="413"/>
        <v>74920</v>
      </c>
      <c r="ER203" s="661">
        <f t="shared" si="414"/>
        <v>1435.8679507450529</v>
      </c>
      <c r="ES203" s="686"/>
      <c r="ET203" s="379"/>
      <c r="EU203" s="686"/>
      <c r="EV203" s="525">
        <f t="shared" si="458"/>
        <v>795000</v>
      </c>
      <c r="EW203" s="741">
        <f t="shared" si="415"/>
        <v>289650</v>
      </c>
      <c r="EX203" s="526">
        <f t="shared" si="416"/>
        <v>505350</v>
      </c>
      <c r="EY203" s="659">
        <f t="shared" si="417"/>
        <v>520</v>
      </c>
      <c r="EZ203" s="660">
        <f t="shared" si="418"/>
        <v>9.9659815054381671</v>
      </c>
      <c r="FA203" s="536">
        <f t="shared" si="419"/>
        <v>0</v>
      </c>
      <c r="FB203" s="659">
        <f t="shared" si="420"/>
        <v>520</v>
      </c>
      <c r="FC203" s="661">
        <f t="shared" si="421"/>
        <v>9.9659815054381671</v>
      </c>
      <c r="FD203" s="686"/>
      <c r="FE203" s="379"/>
      <c r="FF203" s="686"/>
      <c r="FG203" s="525">
        <f t="shared" si="459"/>
        <v>795000</v>
      </c>
      <c r="FH203" s="741">
        <f t="shared" si="422"/>
        <v>286350</v>
      </c>
      <c r="FI203" s="526">
        <f t="shared" si="423"/>
        <v>508650</v>
      </c>
      <c r="FJ203" s="659">
        <f t="shared" si="424"/>
        <v>3820</v>
      </c>
      <c r="FK203" s="660">
        <f t="shared" si="425"/>
        <v>73.21163336687269</v>
      </c>
      <c r="FL203" s="536">
        <f t="shared" si="426"/>
        <v>0</v>
      </c>
      <c r="FM203" s="659">
        <f t="shared" si="427"/>
        <v>3820</v>
      </c>
      <c r="FN203" s="661">
        <f t="shared" si="428"/>
        <v>73.21163336687269</v>
      </c>
      <c r="FO203" s="686"/>
      <c r="FP203" s="379"/>
      <c r="FQ203" s="686"/>
      <c r="FR203" s="525">
        <f t="shared" si="460"/>
        <v>795000</v>
      </c>
      <c r="FS203" s="741">
        <f t="shared" si="429"/>
        <v>249450</v>
      </c>
      <c r="FT203" s="526">
        <f t="shared" si="430"/>
        <v>545550</v>
      </c>
      <c r="FU203" s="659">
        <f t="shared" si="431"/>
        <v>40720</v>
      </c>
      <c r="FV203" s="660">
        <f t="shared" si="432"/>
        <v>780.41301327200415</v>
      </c>
      <c r="FW203" s="536">
        <f t="shared" si="433"/>
        <v>0</v>
      </c>
      <c r="FX203" s="659">
        <f t="shared" si="434"/>
        <v>40720</v>
      </c>
      <c r="FY203" s="661">
        <f t="shared" si="435"/>
        <v>780.41301327200415</v>
      </c>
      <c r="FZ203" s="686"/>
      <c r="GA203" s="379"/>
      <c r="GB203" s="379"/>
      <c r="GC203" s="379"/>
      <c r="GD203" s="379"/>
      <c r="GE203" s="379"/>
      <c r="GF203" s="379"/>
      <c r="GG203" s="379"/>
    </row>
    <row r="204" spans="1:189" s="1" customFormat="1" x14ac:dyDescent="0.25">
      <c r="A204" s="379"/>
      <c r="B204" s="379"/>
      <c r="C204" s="379"/>
      <c r="D204" s="379"/>
      <c r="E204" s="379"/>
      <c r="F204" s="379"/>
      <c r="G204" s="379"/>
      <c r="H204" s="379"/>
      <c r="I204" s="539"/>
      <c r="J204" s="379"/>
      <c r="K204" s="379"/>
      <c r="L204" s="379"/>
      <c r="M204" s="379"/>
      <c r="N204" s="379"/>
      <c r="O204" s="379"/>
      <c r="P204" s="379"/>
      <c r="Q204" s="379"/>
      <c r="R204" s="539"/>
      <c r="S204" s="379"/>
      <c r="T204" s="228"/>
      <c r="U204" s="450">
        <f t="shared" si="461"/>
        <v>800000</v>
      </c>
      <c r="V204" s="712">
        <f t="shared" si="462"/>
        <v>6964.3008932835655</v>
      </c>
      <c r="W204" s="752">
        <f t="shared" si="463"/>
        <v>-32780</v>
      </c>
      <c r="X204" s="697">
        <f t="shared" si="464"/>
        <v>28620</v>
      </c>
      <c r="Y204" s="745">
        <f t="shared" si="465"/>
        <v>-47780</v>
      </c>
      <c r="Z204" s="642">
        <f t="shared" si="466"/>
        <v>-40330</v>
      </c>
      <c r="AA204" s="439">
        <f t="shared" si="467"/>
        <v>1042.5</v>
      </c>
      <c r="AB204" s="713">
        <f t="shared" si="468"/>
        <v>1042.5</v>
      </c>
      <c r="AC204" s="630">
        <f t="shared" si="374"/>
        <v>41020</v>
      </c>
      <c r="AD204" s="459">
        <f t="shared" si="375"/>
        <v>41020</v>
      </c>
      <c r="AE204" s="228"/>
      <c r="AF204" s="379"/>
      <c r="AG204" s="228"/>
      <c r="AH204" s="715">
        <f t="shared" si="376"/>
        <v>1.3712492898486977</v>
      </c>
      <c r="AI204" s="749">
        <f t="shared" si="436"/>
        <v>-6.4542805387099316</v>
      </c>
      <c r="AJ204" s="716">
        <f t="shared" si="377"/>
        <v>5.6351894148223991</v>
      </c>
      <c r="AK204" s="746">
        <f t="shared" si="437"/>
        <v>-9.4077341104197849</v>
      </c>
      <c r="AL204" s="643">
        <f t="shared" si="438"/>
        <v>-7.9408521698038905</v>
      </c>
      <c r="AM204" s="457">
        <f t="shared" si="439"/>
        <v>0.20526502323383478</v>
      </c>
      <c r="AN204" s="717">
        <f t="shared" si="378"/>
        <v>0.20526502323383478</v>
      </c>
      <c r="AO204" s="633">
        <f t="shared" si="379"/>
        <v>8.0767110341025443</v>
      </c>
      <c r="AP204" s="634">
        <f t="shared" si="380"/>
        <v>8.0767110341025443</v>
      </c>
      <c r="AQ204" s="222"/>
      <c r="AR204" s="379"/>
      <c r="AS204" s="228"/>
      <c r="AT204" s="772">
        <f t="shared" si="440"/>
        <v>800000</v>
      </c>
      <c r="AU204" s="773">
        <f t="shared" si="381"/>
        <v>133.47325750148178</v>
      </c>
      <c r="AV204" s="750">
        <f t="shared" si="441"/>
        <v>-628.24014182358292</v>
      </c>
      <c r="AW204" s="720">
        <f t="shared" si="442"/>
        <v>548.51228978007759</v>
      </c>
      <c r="AX204" s="747">
        <f t="shared" si="443"/>
        <v>-915.7203775573762</v>
      </c>
      <c r="AY204" s="643">
        <f t="shared" si="444"/>
        <v>-772.93852714292552</v>
      </c>
      <c r="AZ204" s="457">
        <f t="shared" si="445"/>
        <v>19.979876383498635</v>
      </c>
      <c r="BA204" s="717">
        <f t="shared" si="446"/>
        <v>19.979876383498635</v>
      </c>
      <c r="BB204" s="458">
        <f t="shared" si="382"/>
        <v>786.16261798668006</v>
      </c>
      <c r="BC204" s="459">
        <f t="shared" si="382"/>
        <v>786.16261798668006</v>
      </c>
      <c r="BD204" s="222"/>
      <c r="BE204" s="774"/>
      <c r="BF204" s="539"/>
      <c r="BG204" s="379"/>
      <c r="BH204" s="379"/>
      <c r="BI204" s="460"/>
      <c r="BJ204" s="464">
        <f t="shared" si="469"/>
        <v>800000</v>
      </c>
      <c r="BK204" s="465">
        <f t="shared" si="383"/>
        <v>292120</v>
      </c>
      <c r="BL204" s="637">
        <f t="shared" si="384"/>
        <v>507880</v>
      </c>
      <c r="BM204" s="219"/>
      <c r="BN204" s="219"/>
      <c r="BO204" s="464">
        <f t="shared" si="447"/>
        <v>800000</v>
      </c>
      <c r="BP204" s="465">
        <f t="shared" si="385"/>
        <v>339900</v>
      </c>
      <c r="BQ204" s="637">
        <f t="shared" si="448"/>
        <v>460100</v>
      </c>
      <c r="BR204" s="707">
        <f t="shared" si="386"/>
        <v>-47780</v>
      </c>
      <c r="BS204" s="298"/>
      <c r="BT204" s="379"/>
      <c r="BU204" s="298"/>
      <c r="BV204" s="464">
        <f t="shared" si="470"/>
        <v>800000</v>
      </c>
      <c r="BW204" s="464">
        <f t="shared" si="471"/>
        <v>17622.42885</v>
      </c>
      <c r="BX204" s="637">
        <f t="shared" si="387"/>
        <v>525502.42885000003</v>
      </c>
      <c r="BY204" s="707">
        <f t="shared" si="388"/>
        <v>17622.428850000026</v>
      </c>
      <c r="BZ204" s="298"/>
      <c r="CA204" s="379"/>
      <c r="CB204" s="219"/>
      <c r="CC204" s="464">
        <f t="shared" si="373"/>
        <v>26302.132611940302</v>
      </c>
      <c r="CD204" s="464">
        <f t="shared" si="389"/>
        <v>826302.13261194027</v>
      </c>
      <c r="CE204" s="465">
        <f t="shared" si="390"/>
        <v>311457.8317186567</v>
      </c>
      <c r="CF204" s="637">
        <f t="shared" si="472"/>
        <v>514844.30089328357</v>
      </c>
      <c r="CG204" s="707">
        <f t="shared" si="391"/>
        <v>6964.3008932835655</v>
      </c>
      <c r="CH204" s="298"/>
      <c r="CI204" s="465">
        <f t="shared" si="392"/>
        <v>301200</v>
      </c>
      <c r="CJ204" s="464">
        <f t="shared" si="473"/>
        <v>498800</v>
      </c>
      <c r="CK204" s="637">
        <f t="shared" si="474"/>
        <v>17622.42885</v>
      </c>
      <c r="CL204" s="637">
        <f t="shared" si="449"/>
        <v>516422.42885000003</v>
      </c>
      <c r="CM204" s="707">
        <f t="shared" si="393"/>
        <v>8542.4288500000257</v>
      </c>
      <c r="CN204" s="298"/>
      <c r="CO204" s="379"/>
      <c r="CP204" s="539"/>
      <c r="CQ204" s="379"/>
      <c r="CR204" s="26"/>
      <c r="CS204" s="519">
        <f t="shared" si="450"/>
        <v>800000</v>
      </c>
      <c r="CT204" s="520">
        <f t="shared" si="482"/>
        <v>324900</v>
      </c>
      <c r="CU204" s="521">
        <f t="shared" si="394"/>
        <v>475100</v>
      </c>
      <c r="CV204" s="523">
        <f t="shared" si="395"/>
        <v>-32780</v>
      </c>
      <c r="CW204" s="26"/>
      <c r="CX204" s="519">
        <f t="shared" si="451"/>
        <v>800000</v>
      </c>
      <c r="CY204" s="520">
        <f t="shared" si="483"/>
        <v>280000</v>
      </c>
      <c r="CZ204" s="521">
        <f t="shared" si="396"/>
        <v>520000</v>
      </c>
      <c r="DA204" s="522">
        <f t="shared" si="397"/>
        <v>12120</v>
      </c>
      <c r="DB204" s="521">
        <f t="shared" si="452"/>
        <v>16500</v>
      </c>
      <c r="DC204" s="521">
        <f t="shared" si="398"/>
        <v>536500</v>
      </c>
      <c r="DD204" s="522">
        <f t="shared" si="475"/>
        <v>28620</v>
      </c>
      <c r="DE204" s="533">
        <f t="shared" si="453"/>
        <v>548.51228978007759</v>
      </c>
      <c r="DF204" s="26"/>
      <c r="DG204" s="379"/>
      <c r="DH204" s="480"/>
      <c r="DI204" s="519">
        <f t="shared" si="454"/>
        <v>800000</v>
      </c>
      <c r="DJ204" s="520">
        <f t="shared" si="484"/>
        <v>339900</v>
      </c>
      <c r="DK204" s="529">
        <f t="shared" si="399"/>
        <v>460100</v>
      </c>
      <c r="DL204" s="743">
        <f t="shared" si="400"/>
        <v>-47780</v>
      </c>
      <c r="DM204" s="744">
        <f t="shared" si="401"/>
        <v>-915.7203775573762</v>
      </c>
      <c r="DN204" s="480"/>
      <c r="DO204" s="379"/>
      <c r="DP204" s="484"/>
      <c r="DQ204" s="519">
        <f t="shared" si="455"/>
        <v>800000</v>
      </c>
      <c r="DR204" s="708">
        <f t="shared" si="402"/>
        <v>332450</v>
      </c>
      <c r="DS204" s="529">
        <f t="shared" si="403"/>
        <v>467550</v>
      </c>
      <c r="DT204" s="743">
        <f t="shared" si="404"/>
        <v>-40330</v>
      </c>
      <c r="DU204" s="744">
        <f t="shared" si="405"/>
        <v>-772.93852714292552</v>
      </c>
      <c r="DV204" s="484"/>
      <c r="DW204" s="379"/>
      <c r="DX204" s="486"/>
      <c r="DY204" s="464">
        <f t="shared" si="476"/>
        <v>800000</v>
      </c>
      <c r="DZ204" s="708">
        <f t="shared" si="406"/>
        <v>291077.5</v>
      </c>
      <c r="EA204" s="529">
        <f t="shared" si="477"/>
        <v>508922.5</v>
      </c>
      <c r="EB204" s="530">
        <f t="shared" si="478"/>
        <v>1042.5</v>
      </c>
      <c r="EC204" s="533">
        <f t="shared" si="479"/>
        <v>39.959752766997269</v>
      </c>
      <c r="ED204" s="464">
        <f t="shared" si="456"/>
        <v>0</v>
      </c>
      <c r="EE204" s="524">
        <f t="shared" si="407"/>
        <v>1042.5</v>
      </c>
      <c r="EF204" s="531">
        <f t="shared" si="480"/>
        <v>39.959752766997269</v>
      </c>
      <c r="EG204" s="531">
        <f t="shared" si="481"/>
        <v>19.979876383498635</v>
      </c>
      <c r="EH204" s="486"/>
      <c r="EI204" s="379"/>
      <c r="EJ204" s="686"/>
      <c r="EK204" s="519">
        <f t="shared" si="457"/>
        <v>800000</v>
      </c>
      <c r="EL204" s="708">
        <f t="shared" si="408"/>
        <v>216650.00000000003</v>
      </c>
      <c r="EM204" s="529">
        <f t="shared" si="409"/>
        <v>583350</v>
      </c>
      <c r="EN204" s="530">
        <f t="shared" si="410"/>
        <v>75470</v>
      </c>
      <c r="EO204" s="531">
        <f t="shared" si="411"/>
        <v>1446.4088927219586</v>
      </c>
      <c r="EP204" s="641">
        <f t="shared" si="412"/>
        <v>0</v>
      </c>
      <c r="EQ204" s="530">
        <f t="shared" si="413"/>
        <v>75470</v>
      </c>
      <c r="ER204" s="532">
        <f t="shared" si="414"/>
        <v>1446.4088927219586</v>
      </c>
      <c r="ES204" s="686"/>
      <c r="ET204" s="379"/>
      <c r="EU204" s="686"/>
      <c r="EV204" s="519">
        <f t="shared" si="458"/>
        <v>800000</v>
      </c>
      <c r="EW204" s="708">
        <f t="shared" si="415"/>
        <v>291600</v>
      </c>
      <c r="EX204" s="529">
        <f t="shared" si="416"/>
        <v>508400</v>
      </c>
      <c r="EY204" s="530">
        <f t="shared" si="417"/>
        <v>520</v>
      </c>
      <c r="EZ204" s="531">
        <f t="shared" si="418"/>
        <v>9.9659815054381671</v>
      </c>
      <c r="FA204" s="641">
        <f t="shared" si="419"/>
        <v>0</v>
      </c>
      <c r="FB204" s="530">
        <f t="shared" si="420"/>
        <v>520</v>
      </c>
      <c r="FC204" s="532">
        <f t="shared" si="421"/>
        <v>9.9659815054381671</v>
      </c>
      <c r="FD204" s="686"/>
      <c r="FE204" s="379"/>
      <c r="FF204" s="686"/>
      <c r="FG204" s="519">
        <f t="shared" si="459"/>
        <v>800000</v>
      </c>
      <c r="FH204" s="708">
        <f t="shared" si="422"/>
        <v>288300</v>
      </c>
      <c r="FI204" s="529">
        <f t="shared" si="423"/>
        <v>511700</v>
      </c>
      <c r="FJ204" s="530">
        <f t="shared" si="424"/>
        <v>3820</v>
      </c>
      <c r="FK204" s="531">
        <f t="shared" si="425"/>
        <v>73.21163336687269</v>
      </c>
      <c r="FL204" s="641">
        <f t="shared" si="426"/>
        <v>0</v>
      </c>
      <c r="FM204" s="530">
        <f t="shared" si="427"/>
        <v>3820</v>
      </c>
      <c r="FN204" s="532">
        <f t="shared" si="428"/>
        <v>73.21163336687269</v>
      </c>
      <c r="FO204" s="686"/>
      <c r="FP204" s="379"/>
      <c r="FQ204" s="686"/>
      <c r="FR204" s="519">
        <f t="shared" si="460"/>
        <v>800000</v>
      </c>
      <c r="FS204" s="708">
        <f t="shared" si="429"/>
        <v>251100</v>
      </c>
      <c r="FT204" s="529">
        <f t="shared" si="430"/>
        <v>548900</v>
      </c>
      <c r="FU204" s="530">
        <f t="shared" si="431"/>
        <v>41020</v>
      </c>
      <c r="FV204" s="531">
        <f t="shared" si="432"/>
        <v>786.16261798668006</v>
      </c>
      <c r="FW204" s="641">
        <f t="shared" si="433"/>
        <v>0</v>
      </c>
      <c r="FX204" s="530">
        <f t="shared" si="434"/>
        <v>41020</v>
      </c>
      <c r="FY204" s="532">
        <f t="shared" si="435"/>
        <v>786.16261798668006</v>
      </c>
      <c r="FZ204" s="686"/>
      <c r="GA204" s="379"/>
      <c r="GB204" s="379"/>
      <c r="GC204" s="379"/>
      <c r="GD204" s="379"/>
      <c r="GE204" s="379"/>
      <c r="GF204" s="379"/>
      <c r="GG204" s="379"/>
    </row>
    <row r="205" spans="1:189" s="1" customFormat="1" x14ac:dyDescent="0.25">
      <c r="A205" s="379"/>
      <c r="B205" s="379"/>
      <c r="C205" s="379"/>
      <c r="D205" s="379"/>
      <c r="E205" s="379"/>
      <c r="F205" s="379"/>
      <c r="G205" s="379"/>
      <c r="H205" s="379"/>
      <c r="I205" s="539"/>
      <c r="J205" s="379"/>
      <c r="K205" s="379"/>
      <c r="L205" s="379"/>
      <c r="M205" s="379"/>
      <c r="N205" s="379"/>
      <c r="O205" s="379"/>
      <c r="P205" s="379"/>
      <c r="Q205" s="379"/>
      <c r="R205" s="539"/>
      <c r="S205" s="379"/>
      <c r="T205" s="228"/>
      <c r="U205" s="450">
        <f t="shared" si="461"/>
        <v>805000</v>
      </c>
      <c r="V205" s="712">
        <f t="shared" si="462"/>
        <v>6964.3008932835655</v>
      </c>
      <c r="W205" s="752">
        <f t="shared" si="463"/>
        <v>-33080</v>
      </c>
      <c r="X205" s="697">
        <f t="shared" si="464"/>
        <v>28820</v>
      </c>
      <c r="Y205" s="745">
        <f t="shared" si="465"/>
        <v>-48230</v>
      </c>
      <c r="Z205" s="642">
        <f t="shared" si="466"/>
        <v>-40630</v>
      </c>
      <c r="AA205" s="439">
        <f t="shared" si="467"/>
        <v>1042.5</v>
      </c>
      <c r="AB205" s="713">
        <f t="shared" si="468"/>
        <v>1042.5</v>
      </c>
      <c r="AC205" s="630">
        <f t="shared" si="374"/>
        <v>41320</v>
      </c>
      <c r="AD205" s="459">
        <f t="shared" si="375"/>
        <v>41320</v>
      </c>
      <c r="AE205" s="228"/>
      <c r="AF205" s="379"/>
      <c r="AG205" s="228"/>
      <c r="AH205" s="715">
        <f t="shared" si="376"/>
        <v>1.3630636081818577</v>
      </c>
      <c r="AI205" s="749">
        <f t="shared" si="436"/>
        <v>-6.4744681267492608</v>
      </c>
      <c r="AJ205" s="716">
        <f t="shared" si="377"/>
        <v>5.6406944199792539</v>
      </c>
      <c r="AK205" s="746">
        <f t="shared" si="437"/>
        <v>-9.4396492670228795</v>
      </c>
      <c r="AL205" s="643">
        <f t="shared" si="438"/>
        <v>-7.9521656587008005</v>
      </c>
      <c r="AM205" s="457">
        <f t="shared" si="439"/>
        <v>0.20403969232575891</v>
      </c>
      <c r="AN205" s="717">
        <f t="shared" si="378"/>
        <v>0.20403969232575891</v>
      </c>
      <c r="AO205" s="633">
        <f t="shared" si="379"/>
        <v>8.0872135126142517</v>
      </c>
      <c r="AP205" s="634">
        <f t="shared" si="380"/>
        <v>8.0872135126142517</v>
      </c>
      <c r="AQ205" s="222"/>
      <c r="AR205" s="379"/>
      <c r="AS205" s="228"/>
      <c r="AT205" s="772">
        <f t="shared" si="440"/>
        <v>805000</v>
      </c>
      <c r="AU205" s="773">
        <f t="shared" si="381"/>
        <v>133.47325750148178</v>
      </c>
      <c r="AV205" s="750">
        <f t="shared" si="441"/>
        <v>-633.98974653825883</v>
      </c>
      <c r="AW205" s="720">
        <f t="shared" si="442"/>
        <v>552.34535958986157</v>
      </c>
      <c r="AX205" s="747">
        <f t="shared" si="443"/>
        <v>-924.34478462939001</v>
      </c>
      <c r="AY205" s="643">
        <f t="shared" si="444"/>
        <v>-778.68813185760143</v>
      </c>
      <c r="AZ205" s="457">
        <f t="shared" si="445"/>
        <v>19.979876383498635</v>
      </c>
      <c r="BA205" s="717">
        <f t="shared" si="446"/>
        <v>19.979876383498635</v>
      </c>
      <c r="BB205" s="458">
        <f t="shared" si="382"/>
        <v>791.91222270135597</v>
      </c>
      <c r="BC205" s="459">
        <f t="shared" si="382"/>
        <v>791.91222270135597</v>
      </c>
      <c r="BD205" s="222"/>
      <c r="BE205" s="774"/>
      <c r="BF205" s="539"/>
      <c r="BG205" s="379"/>
      <c r="BH205" s="379"/>
      <c r="BI205" s="460"/>
      <c r="BJ205" s="464">
        <f t="shared" si="469"/>
        <v>805000</v>
      </c>
      <c r="BK205" s="465">
        <f t="shared" si="383"/>
        <v>294070</v>
      </c>
      <c r="BL205" s="637">
        <f t="shared" si="384"/>
        <v>510930</v>
      </c>
      <c r="BM205" s="219"/>
      <c r="BN205" s="219"/>
      <c r="BO205" s="464">
        <f t="shared" si="447"/>
        <v>805000</v>
      </c>
      <c r="BP205" s="465">
        <f t="shared" si="385"/>
        <v>342300</v>
      </c>
      <c r="BQ205" s="637">
        <f t="shared" si="448"/>
        <v>462700</v>
      </c>
      <c r="BR205" s="707">
        <f t="shared" si="386"/>
        <v>-48230</v>
      </c>
      <c r="BS205" s="298"/>
      <c r="BT205" s="379"/>
      <c r="BU205" s="298"/>
      <c r="BV205" s="464">
        <f t="shared" si="470"/>
        <v>805000</v>
      </c>
      <c r="BW205" s="464">
        <f t="shared" si="471"/>
        <v>17622.42885</v>
      </c>
      <c r="BX205" s="637">
        <f t="shared" si="387"/>
        <v>528552.42885000003</v>
      </c>
      <c r="BY205" s="707">
        <f t="shared" si="388"/>
        <v>17622.428850000026</v>
      </c>
      <c r="BZ205" s="298"/>
      <c r="CA205" s="379"/>
      <c r="CB205" s="219"/>
      <c r="CC205" s="464">
        <f t="shared" si="373"/>
        <v>26302.132611940302</v>
      </c>
      <c r="CD205" s="464">
        <f t="shared" si="389"/>
        <v>831302.13261194027</v>
      </c>
      <c r="CE205" s="465">
        <f t="shared" si="390"/>
        <v>313407.8317186567</v>
      </c>
      <c r="CF205" s="637">
        <f t="shared" si="472"/>
        <v>517894.30089328357</v>
      </c>
      <c r="CG205" s="707">
        <f t="shared" si="391"/>
        <v>6964.3008932835655</v>
      </c>
      <c r="CH205" s="298"/>
      <c r="CI205" s="465">
        <f t="shared" si="392"/>
        <v>303150</v>
      </c>
      <c r="CJ205" s="464">
        <f t="shared" si="473"/>
        <v>501850</v>
      </c>
      <c r="CK205" s="637">
        <f t="shared" si="474"/>
        <v>17622.42885</v>
      </c>
      <c r="CL205" s="637">
        <f t="shared" si="449"/>
        <v>519472.42885000003</v>
      </c>
      <c r="CM205" s="707">
        <f t="shared" si="393"/>
        <v>8542.4288500000257</v>
      </c>
      <c r="CN205" s="298"/>
      <c r="CO205" s="379"/>
      <c r="CP205" s="539"/>
      <c r="CQ205" s="379"/>
      <c r="CR205" s="26"/>
      <c r="CS205" s="519">
        <f t="shared" si="450"/>
        <v>805000</v>
      </c>
      <c r="CT205" s="520">
        <f t="shared" si="482"/>
        <v>327150</v>
      </c>
      <c r="CU205" s="521">
        <f t="shared" si="394"/>
        <v>477850</v>
      </c>
      <c r="CV205" s="523">
        <f t="shared" si="395"/>
        <v>-33080</v>
      </c>
      <c r="CW205" s="26"/>
      <c r="CX205" s="519">
        <f t="shared" si="451"/>
        <v>805000</v>
      </c>
      <c r="CY205" s="520">
        <f t="shared" si="483"/>
        <v>281750</v>
      </c>
      <c r="CZ205" s="521">
        <f t="shared" si="396"/>
        <v>523250</v>
      </c>
      <c r="DA205" s="522">
        <f t="shared" si="397"/>
        <v>12320</v>
      </c>
      <c r="DB205" s="521">
        <f t="shared" si="452"/>
        <v>16500</v>
      </c>
      <c r="DC205" s="521">
        <f t="shared" si="398"/>
        <v>539750</v>
      </c>
      <c r="DD205" s="522">
        <f t="shared" si="475"/>
        <v>28820</v>
      </c>
      <c r="DE205" s="533">
        <f t="shared" si="453"/>
        <v>552.34535958986157</v>
      </c>
      <c r="DF205" s="26"/>
      <c r="DG205" s="379"/>
      <c r="DH205" s="480"/>
      <c r="DI205" s="519">
        <f t="shared" si="454"/>
        <v>805000</v>
      </c>
      <c r="DJ205" s="520">
        <f t="shared" si="484"/>
        <v>342300</v>
      </c>
      <c r="DK205" s="529">
        <f t="shared" si="399"/>
        <v>462700</v>
      </c>
      <c r="DL205" s="743">
        <f t="shared" si="400"/>
        <v>-48230</v>
      </c>
      <c r="DM205" s="744">
        <f t="shared" si="401"/>
        <v>-924.34478462939001</v>
      </c>
      <c r="DN205" s="480"/>
      <c r="DO205" s="379"/>
      <c r="DP205" s="484"/>
      <c r="DQ205" s="519">
        <f t="shared" si="455"/>
        <v>805000</v>
      </c>
      <c r="DR205" s="708">
        <f t="shared" si="402"/>
        <v>334700</v>
      </c>
      <c r="DS205" s="529">
        <f t="shared" si="403"/>
        <v>470300</v>
      </c>
      <c r="DT205" s="743">
        <f t="shared" si="404"/>
        <v>-40630</v>
      </c>
      <c r="DU205" s="744">
        <f t="shared" si="405"/>
        <v>-778.68813185760143</v>
      </c>
      <c r="DV205" s="484"/>
      <c r="DW205" s="379"/>
      <c r="DX205" s="486"/>
      <c r="DY205" s="464">
        <f t="shared" si="476"/>
        <v>805000</v>
      </c>
      <c r="DZ205" s="708">
        <f t="shared" si="406"/>
        <v>293027.5</v>
      </c>
      <c r="EA205" s="529">
        <f t="shared" si="477"/>
        <v>511972.5</v>
      </c>
      <c r="EB205" s="530">
        <f t="shared" si="478"/>
        <v>1042.5</v>
      </c>
      <c r="EC205" s="533">
        <f t="shared" si="479"/>
        <v>39.959752766997269</v>
      </c>
      <c r="ED205" s="464">
        <f t="shared" ref="ED205:ED236" si="485">EE205-EB205</f>
        <v>0</v>
      </c>
      <c r="EE205" s="524">
        <f t="shared" si="407"/>
        <v>1042.5</v>
      </c>
      <c r="EF205" s="531">
        <f t="shared" si="480"/>
        <v>39.959752766997269</v>
      </c>
      <c r="EG205" s="531">
        <f t="shared" si="481"/>
        <v>19.979876383498635</v>
      </c>
      <c r="EH205" s="486"/>
      <c r="EI205" s="379"/>
      <c r="EJ205" s="686"/>
      <c r="EK205" s="519">
        <f t="shared" si="457"/>
        <v>805000</v>
      </c>
      <c r="EL205" s="708">
        <f t="shared" si="408"/>
        <v>218050.00000000003</v>
      </c>
      <c r="EM205" s="529">
        <f t="shared" si="409"/>
        <v>586950</v>
      </c>
      <c r="EN205" s="530">
        <f t="shared" si="410"/>
        <v>76020</v>
      </c>
      <c r="EO205" s="531">
        <f t="shared" si="411"/>
        <v>1456.9498346988644</v>
      </c>
      <c r="EP205" s="641">
        <f t="shared" si="412"/>
        <v>0</v>
      </c>
      <c r="EQ205" s="530">
        <f t="shared" si="413"/>
        <v>76020</v>
      </c>
      <c r="ER205" s="532">
        <f t="shared" si="414"/>
        <v>1456.9498346988644</v>
      </c>
      <c r="ES205" s="686"/>
      <c r="ET205" s="379"/>
      <c r="EU205" s="686"/>
      <c r="EV205" s="519">
        <f t="shared" si="458"/>
        <v>805000</v>
      </c>
      <c r="EW205" s="708">
        <f t="shared" si="415"/>
        <v>293550</v>
      </c>
      <c r="EX205" s="529">
        <f t="shared" si="416"/>
        <v>511450</v>
      </c>
      <c r="EY205" s="530">
        <f t="shared" si="417"/>
        <v>520</v>
      </c>
      <c r="EZ205" s="531">
        <f t="shared" si="418"/>
        <v>9.9659815054381671</v>
      </c>
      <c r="FA205" s="641">
        <f t="shared" si="419"/>
        <v>0</v>
      </c>
      <c r="FB205" s="530">
        <f t="shared" si="420"/>
        <v>520</v>
      </c>
      <c r="FC205" s="532">
        <f t="shared" si="421"/>
        <v>9.9659815054381671</v>
      </c>
      <c r="FD205" s="686"/>
      <c r="FE205" s="379"/>
      <c r="FF205" s="686"/>
      <c r="FG205" s="519">
        <f t="shared" si="459"/>
        <v>805000</v>
      </c>
      <c r="FH205" s="708">
        <f t="shared" si="422"/>
        <v>290250</v>
      </c>
      <c r="FI205" s="529">
        <f t="shared" si="423"/>
        <v>514750</v>
      </c>
      <c r="FJ205" s="530">
        <f t="shared" si="424"/>
        <v>3820</v>
      </c>
      <c r="FK205" s="531">
        <f t="shared" si="425"/>
        <v>73.21163336687269</v>
      </c>
      <c r="FL205" s="641">
        <f t="shared" si="426"/>
        <v>0</v>
      </c>
      <c r="FM205" s="530">
        <f t="shared" si="427"/>
        <v>3820</v>
      </c>
      <c r="FN205" s="532">
        <f t="shared" si="428"/>
        <v>73.21163336687269</v>
      </c>
      <c r="FO205" s="686"/>
      <c r="FP205" s="379"/>
      <c r="FQ205" s="686"/>
      <c r="FR205" s="519">
        <f t="shared" si="460"/>
        <v>805000</v>
      </c>
      <c r="FS205" s="708">
        <f t="shared" si="429"/>
        <v>252750</v>
      </c>
      <c r="FT205" s="529">
        <f t="shared" si="430"/>
        <v>552250</v>
      </c>
      <c r="FU205" s="530">
        <f t="shared" si="431"/>
        <v>41320</v>
      </c>
      <c r="FV205" s="531">
        <f t="shared" si="432"/>
        <v>791.91222270135597</v>
      </c>
      <c r="FW205" s="641">
        <f t="shared" si="433"/>
        <v>0</v>
      </c>
      <c r="FX205" s="530">
        <f t="shared" si="434"/>
        <v>41320</v>
      </c>
      <c r="FY205" s="532">
        <f t="shared" si="435"/>
        <v>791.91222270135597</v>
      </c>
      <c r="FZ205" s="686"/>
      <c r="GA205" s="379"/>
      <c r="GB205" s="379"/>
      <c r="GC205" s="379"/>
      <c r="GD205" s="379"/>
      <c r="GE205" s="379"/>
      <c r="GF205" s="379"/>
      <c r="GG205" s="379"/>
    </row>
    <row r="206" spans="1:189" s="1" customFormat="1" x14ac:dyDescent="0.25">
      <c r="A206" s="379"/>
      <c r="B206" s="379"/>
      <c r="C206" s="379"/>
      <c r="D206" s="379"/>
      <c r="E206" s="379"/>
      <c r="F206" s="379"/>
      <c r="G206" s="379"/>
      <c r="H206" s="379"/>
      <c r="I206" s="539"/>
      <c r="J206" s="379"/>
      <c r="K206" s="379"/>
      <c r="L206" s="379"/>
      <c r="M206" s="379"/>
      <c r="N206" s="379"/>
      <c r="O206" s="379"/>
      <c r="P206" s="379"/>
      <c r="Q206" s="379"/>
      <c r="R206" s="539"/>
      <c r="S206" s="379"/>
      <c r="T206" s="228"/>
      <c r="U206" s="450">
        <f t="shared" si="461"/>
        <v>810000</v>
      </c>
      <c r="V206" s="712">
        <f t="shared" si="462"/>
        <v>6964.3008932835655</v>
      </c>
      <c r="W206" s="752">
        <f t="shared" si="463"/>
        <v>-33380</v>
      </c>
      <c r="X206" s="697">
        <f t="shared" si="464"/>
        <v>29020</v>
      </c>
      <c r="Y206" s="745">
        <f t="shared" si="465"/>
        <v>-48680</v>
      </c>
      <c r="Z206" s="642">
        <f t="shared" si="466"/>
        <v>-40930</v>
      </c>
      <c r="AA206" s="439">
        <f t="shared" si="467"/>
        <v>1042.5</v>
      </c>
      <c r="AB206" s="713">
        <f t="shared" si="468"/>
        <v>1042.5</v>
      </c>
      <c r="AC206" s="630">
        <f t="shared" si="374"/>
        <v>41620</v>
      </c>
      <c r="AD206" s="459">
        <f t="shared" si="375"/>
        <v>41620</v>
      </c>
      <c r="AE206" s="228"/>
      <c r="AF206" s="379"/>
      <c r="AG206" s="228"/>
      <c r="AH206" s="715">
        <f t="shared" si="376"/>
        <v>1.3549750755444891</v>
      </c>
      <c r="AI206" s="749">
        <f t="shared" si="436"/>
        <v>-6.4944161251410559</v>
      </c>
      <c r="AJ206" s="716">
        <f t="shared" si="377"/>
        <v>5.6461340908206541</v>
      </c>
      <c r="AK206" s="746">
        <f t="shared" si="437"/>
        <v>-9.4711856492470528</v>
      </c>
      <c r="AL206" s="643">
        <f t="shared" si="438"/>
        <v>-7.9633448772325774</v>
      </c>
      <c r="AM206" s="457">
        <f t="shared" si="439"/>
        <v>0.20282890384839877</v>
      </c>
      <c r="AN206" s="717">
        <f t="shared" si="378"/>
        <v>0.20282890384839877</v>
      </c>
      <c r="AO206" s="633">
        <f t="shared" si="379"/>
        <v>8.0975913459667694</v>
      </c>
      <c r="AP206" s="634">
        <f t="shared" si="380"/>
        <v>8.0975913459667694</v>
      </c>
      <c r="AQ206" s="222"/>
      <c r="AR206" s="379"/>
      <c r="AS206" s="228"/>
      <c r="AT206" s="772">
        <f t="shared" si="440"/>
        <v>810000</v>
      </c>
      <c r="AU206" s="773">
        <f t="shared" si="381"/>
        <v>133.47325750148178</v>
      </c>
      <c r="AV206" s="750">
        <f t="shared" si="441"/>
        <v>-639.73935125293463</v>
      </c>
      <c r="AW206" s="720">
        <f t="shared" si="442"/>
        <v>556.17842939964544</v>
      </c>
      <c r="AX206" s="747">
        <f t="shared" si="443"/>
        <v>-932.96919170140382</v>
      </c>
      <c r="AY206" s="643">
        <f t="shared" si="444"/>
        <v>-784.43773657227734</v>
      </c>
      <c r="AZ206" s="457">
        <f t="shared" si="445"/>
        <v>19.979876383498635</v>
      </c>
      <c r="BA206" s="717">
        <f t="shared" si="446"/>
        <v>19.979876383498635</v>
      </c>
      <c r="BB206" s="458">
        <f t="shared" si="382"/>
        <v>797.66182741603177</v>
      </c>
      <c r="BC206" s="459">
        <f t="shared" si="382"/>
        <v>797.66182741603177</v>
      </c>
      <c r="BD206" s="222"/>
      <c r="BE206" s="774"/>
      <c r="BF206" s="539"/>
      <c r="BG206" s="379"/>
      <c r="BH206" s="379"/>
      <c r="BI206" s="460"/>
      <c r="BJ206" s="464">
        <f t="shared" si="469"/>
        <v>810000</v>
      </c>
      <c r="BK206" s="465">
        <f t="shared" si="383"/>
        <v>296020</v>
      </c>
      <c r="BL206" s="637">
        <f t="shared" si="384"/>
        <v>513980</v>
      </c>
      <c r="BM206" s="219"/>
      <c r="BN206" s="219"/>
      <c r="BO206" s="464">
        <f t="shared" si="447"/>
        <v>810000</v>
      </c>
      <c r="BP206" s="465">
        <f t="shared" si="385"/>
        <v>344700</v>
      </c>
      <c r="BQ206" s="637">
        <f t="shared" si="448"/>
        <v>465300</v>
      </c>
      <c r="BR206" s="707">
        <f t="shared" si="386"/>
        <v>-48680</v>
      </c>
      <c r="BS206" s="298"/>
      <c r="BT206" s="379"/>
      <c r="BU206" s="298"/>
      <c r="BV206" s="464">
        <f t="shared" si="470"/>
        <v>810000</v>
      </c>
      <c r="BW206" s="464">
        <f t="shared" si="471"/>
        <v>17622.42885</v>
      </c>
      <c r="BX206" s="637">
        <f t="shared" si="387"/>
        <v>531602.42885000003</v>
      </c>
      <c r="BY206" s="707">
        <f t="shared" si="388"/>
        <v>17622.428850000026</v>
      </c>
      <c r="BZ206" s="298"/>
      <c r="CA206" s="379"/>
      <c r="CB206" s="219"/>
      <c r="CC206" s="464">
        <f t="shared" si="373"/>
        <v>26302.132611940302</v>
      </c>
      <c r="CD206" s="464">
        <f t="shared" si="389"/>
        <v>836302.13261194027</v>
      </c>
      <c r="CE206" s="465">
        <f t="shared" si="390"/>
        <v>315357.8317186567</v>
      </c>
      <c r="CF206" s="637">
        <f t="shared" si="472"/>
        <v>520944.30089328357</v>
      </c>
      <c r="CG206" s="707">
        <f t="shared" si="391"/>
        <v>6964.3008932835655</v>
      </c>
      <c r="CH206" s="298"/>
      <c r="CI206" s="465">
        <f t="shared" si="392"/>
        <v>305100</v>
      </c>
      <c r="CJ206" s="464">
        <f t="shared" si="473"/>
        <v>504900</v>
      </c>
      <c r="CK206" s="637">
        <f t="shared" si="474"/>
        <v>17622.42885</v>
      </c>
      <c r="CL206" s="637">
        <f t="shared" si="449"/>
        <v>522522.42885000003</v>
      </c>
      <c r="CM206" s="707">
        <f t="shared" si="393"/>
        <v>8542.4288500000257</v>
      </c>
      <c r="CN206" s="298"/>
      <c r="CO206" s="379"/>
      <c r="CP206" s="539"/>
      <c r="CQ206" s="379"/>
      <c r="CR206" s="26"/>
      <c r="CS206" s="519">
        <f t="shared" si="450"/>
        <v>810000</v>
      </c>
      <c r="CT206" s="520">
        <f t="shared" si="482"/>
        <v>329400</v>
      </c>
      <c r="CU206" s="521">
        <f t="shared" si="394"/>
        <v>480600</v>
      </c>
      <c r="CV206" s="523">
        <f t="shared" si="395"/>
        <v>-33380</v>
      </c>
      <c r="CW206" s="26"/>
      <c r="CX206" s="519">
        <f t="shared" si="451"/>
        <v>810000</v>
      </c>
      <c r="CY206" s="520">
        <f t="shared" si="483"/>
        <v>283500</v>
      </c>
      <c r="CZ206" s="521">
        <f t="shared" si="396"/>
        <v>526500</v>
      </c>
      <c r="DA206" s="522">
        <f t="shared" si="397"/>
        <v>12520</v>
      </c>
      <c r="DB206" s="521">
        <f t="shared" si="452"/>
        <v>16500</v>
      </c>
      <c r="DC206" s="521">
        <f t="shared" si="398"/>
        <v>543000</v>
      </c>
      <c r="DD206" s="522">
        <f t="shared" si="475"/>
        <v>29020</v>
      </c>
      <c r="DE206" s="533">
        <f t="shared" si="453"/>
        <v>556.17842939964544</v>
      </c>
      <c r="DF206" s="26"/>
      <c r="DG206" s="379"/>
      <c r="DH206" s="480"/>
      <c r="DI206" s="519">
        <f t="shared" si="454"/>
        <v>810000</v>
      </c>
      <c r="DJ206" s="520">
        <f t="shared" si="484"/>
        <v>344700</v>
      </c>
      <c r="DK206" s="529">
        <f t="shared" si="399"/>
        <v>465300</v>
      </c>
      <c r="DL206" s="743">
        <f t="shared" si="400"/>
        <v>-48680</v>
      </c>
      <c r="DM206" s="744">
        <f t="shared" si="401"/>
        <v>-932.96919170140382</v>
      </c>
      <c r="DN206" s="480"/>
      <c r="DO206" s="379"/>
      <c r="DP206" s="484"/>
      <c r="DQ206" s="519">
        <f t="shared" si="455"/>
        <v>810000</v>
      </c>
      <c r="DR206" s="708">
        <f t="shared" si="402"/>
        <v>336950</v>
      </c>
      <c r="DS206" s="529">
        <f t="shared" si="403"/>
        <v>473050</v>
      </c>
      <c r="DT206" s="743">
        <f t="shared" si="404"/>
        <v>-40930</v>
      </c>
      <c r="DU206" s="744">
        <f t="shared" si="405"/>
        <v>-784.43773657227734</v>
      </c>
      <c r="DV206" s="484"/>
      <c r="DW206" s="379"/>
      <c r="DX206" s="486"/>
      <c r="DY206" s="464">
        <f t="shared" si="476"/>
        <v>810000</v>
      </c>
      <c r="DZ206" s="708">
        <f t="shared" si="406"/>
        <v>294977.5</v>
      </c>
      <c r="EA206" s="529">
        <f t="shared" si="477"/>
        <v>515022.5</v>
      </c>
      <c r="EB206" s="530">
        <f t="shared" si="478"/>
        <v>1042.5</v>
      </c>
      <c r="EC206" s="533">
        <f t="shared" si="479"/>
        <v>39.959752766997269</v>
      </c>
      <c r="ED206" s="464">
        <f t="shared" si="485"/>
        <v>0</v>
      </c>
      <c r="EE206" s="524">
        <f t="shared" si="407"/>
        <v>1042.5</v>
      </c>
      <c r="EF206" s="531">
        <f t="shared" si="480"/>
        <v>39.959752766997269</v>
      </c>
      <c r="EG206" s="531">
        <f t="shared" si="481"/>
        <v>19.979876383498635</v>
      </c>
      <c r="EH206" s="486"/>
      <c r="EI206" s="379"/>
      <c r="EJ206" s="686"/>
      <c r="EK206" s="519">
        <f t="shared" si="457"/>
        <v>810000</v>
      </c>
      <c r="EL206" s="708">
        <f t="shared" si="408"/>
        <v>219450.00000000003</v>
      </c>
      <c r="EM206" s="529">
        <f t="shared" si="409"/>
        <v>590550</v>
      </c>
      <c r="EN206" s="530">
        <f t="shared" si="410"/>
        <v>76570</v>
      </c>
      <c r="EO206" s="531">
        <f t="shared" si="411"/>
        <v>1467.4907766757701</v>
      </c>
      <c r="EP206" s="641">
        <f t="shared" si="412"/>
        <v>0</v>
      </c>
      <c r="EQ206" s="530">
        <f t="shared" si="413"/>
        <v>76570</v>
      </c>
      <c r="ER206" s="532">
        <f t="shared" si="414"/>
        <v>1467.4907766757701</v>
      </c>
      <c r="ES206" s="686"/>
      <c r="ET206" s="379"/>
      <c r="EU206" s="686"/>
      <c r="EV206" s="519">
        <f t="shared" si="458"/>
        <v>810000</v>
      </c>
      <c r="EW206" s="708">
        <f t="shared" si="415"/>
        <v>295500</v>
      </c>
      <c r="EX206" s="529">
        <f t="shared" si="416"/>
        <v>514500</v>
      </c>
      <c r="EY206" s="530">
        <f t="shared" si="417"/>
        <v>520</v>
      </c>
      <c r="EZ206" s="531">
        <f t="shared" si="418"/>
        <v>9.9659815054381671</v>
      </c>
      <c r="FA206" s="641">
        <f t="shared" si="419"/>
        <v>0</v>
      </c>
      <c r="FB206" s="530">
        <f t="shared" si="420"/>
        <v>520</v>
      </c>
      <c r="FC206" s="532">
        <f t="shared" si="421"/>
        <v>9.9659815054381671</v>
      </c>
      <c r="FD206" s="686"/>
      <c r="FE206" s="379"/>
      <c r="FF206" s="686"/>
      <c r="FG206" s="519">
        <f t="shared" si="459"/>
        <v>810000</v>
      </c>
      <c r="FH206" s="708">
        <f t="shared" si="422"/>
        <v>292200</v>
      </c>
      <c r="FI206" s="529">
        <f t="shared" si="423"/>
        <v>517800</v>
      </c>
      <c r="FJ206" s="530">
        <f t="shared" si="424"/>
        <v>3820</v>
      </c>
      <c r="FK206" s="531">
        <f t="shared" si="425"/>
        <v>73.21163336687269</v>
      </c>
      <c r="FL206" s="641">
        <f t="shared" si="426"/>
        <v>0</v>
      </c>
      <c r="FM206" s="530">
        <f t="shared" si="427"/>
        <v>3820</v>
      </c>
      <c r="FN206" s="532">
        <f t="shared" si="428"/>
        <v>73.21163336687269</v>
      </c>
      <c r="FO206" s="686"/>
      <c r="FP206" s="379"/>
      <c r="FQ206" s="686"/>
      <c r="FR206" s="519">
        <f t="shared" si="460"/>
        <v>810000</v>
      </c>
      <c r="FS206" s="708">
        <f t="shared" si="429"/>
        <v>254400</v>
      </c>
      <c r="FT206" s="529">
        <f t="shared" si="430"/>
        <v>555600</v>
      </c>
      <c r="FU206" s="530">
        <f t="shared" si="431"/>
        <v>41620</v>
      </c>
      <c r="FV206" s="531">
        <f t="shared" si="432"/>
        <v>797.66182741603177</v>
      </c>
      <c r="FW206" s="641">
        <f t="shared" si="433"/>
        <v>0</v>
      </c>
      <c r="FX206" s="530">
        <f t="shared" si="434"/>
        <v>41620</v>
      </c>
      <c r="FY206" s="532">
        <f t="shared" si="435"/>
        <v>797.66182741603177</v>
      </c>
      <c r="FZ206" s="686"/>
      <c r="GA206" s="379"/>
      <c r="GB206" s="379"/>
      <c r="GC206" s="379"/>
      <c r="GD206" s="379"/>
      <c r="GE206" s="379"/>
      <c r="GF206" s="379"/>
      <c r="GG206" s="379"/>
    </row>
    <row r="207" spans="1:189" s="1" customFormat="1" x14ac:dyDescent="0.25">
      <c r="A207" s="379"/>
      <c r="B207" s="379"/>
      <c r="C207" s="379"/>
      <c r="D207" s="379"/>
      <c r="E207" s="379"/>
      <c r="F207" s="379"/>
      <c r="G207" s="379"/>
      <c r="H207" s="379"/>
      <c r="I207" s="539"/>
      <c r="J207" s="379"/>
      <c r="K207" s="379"/>
      <c r="L207" s="379"/>
      <c r="M207" s="379"/>
      <c r="N207" s="379"/>
      <c r="O207" s="379"/>
      <c r="P207" s="379"/>
      <c r="Q207" s="379"/>
      <c r="R207" s="539"/>
      <c r="S207" s="379"/>
      <c r="T207" s="228"/>
      <c r="U207" s="450">
        <f t="shared" si="461"/>
        <v>815000</v>
      </c>
      <c r="V207" s="712">
        <f t="shared" si="462"/>
        <v>6964.3008932835655</v>
      </c>
      <c r="W207" s="752">
        <f t="shared" si="463"/>
        <v>-33680</v>
      </c>
      <c r="X207" s="697">
        <f t="shared" si="464"/>
        <v>29220</v>
      </c>
      <c r="Y207" s="745">
        <f t="shared" si="465"/>
        <v>-49130</v>
      </c>
      <c r="Z207" s="642">
        <f t="shared" si="466"/>
        <v>-41230</v>
      </c>
      <c r="AA207" s="439">
        <f t="shared" si="467"/>
        <v>1042.5</v>
      </c>
      <c r="AB207" s="713">
        <f t="shared" si="468"/>
        <v>1042.5</v>
      </c>
      <c r="AC207" s="630">
        <f t="shared" si="374"/>
        <v>41920</v>
      </c>
      <c r="AD207" s="459">
        <f t="shared" si="375"/>
        <v>41920</v>
      </c>
      <c r="AE207" s="228"/>
      <c r="AF207" s="379"/>
      <c r="AG207" s="228"/>
      <c r="AH207" s="715">
        <f t="shared" si="376"/>
        <v>1.3469819726676528</v>
      </c>
      <c r="AI207" s="749">
        <f t="shared" si="436"/>
        <v>-6.5141287739589577</v>
      </c>
      <c r="AJ207" s="716">
        <f t="shared" si="377"/>
        <v>5.6515095835831577</v>
      </c>
      <c r="AK207" s="746">
        <f t="shared" si="437"/>
        <v>-9.5023499603504629</v>
      </c>
      <c r="AL207" s="643">
        <f t="shared" si="438"/>
        <v>-7.9743922016130595</v>
      </c>
      <c r="AM207" s="457">
        <f t="shared" si="439"/>
        <v>0.20163240044098021</v>
      </c>
      <c r="AN207" s="717">
        <f t="shared" si="378"/>
        <v>0.20163240044098021</v>
      </c>
      <c r="AO207" s="633">
        <f t="shared" si="379"/>
        <v>8.107846740034427</v>
      </c>
      <c r="AP207" s="634">
        <f t="shared" si="380"/>
        <v>8.107846740034427</v>
      </c>
      <c r="AQ207" s="222"/>
      <c r="AR207" s="379"/>
      <c r="AS207" s="228"/>
      <c r="AT207" s="772">
        <f t="shared" si="440"/>
        <v>815000</v>
      </c>
      <c r="AU207" s="773">
        <f t="shared" si="381"/>
        <v>133.47325750148178</v>
      </c>
      <c r="AV207" s="750">
        <f t="shared" si="441"/>
        <v>-645.48895596761054</v>
      </c>
      <c r="AW207" s="720">
        <f t="shared" si="442"/>
        <v>560.0114992094293</v>
      </c>
      <c r="AX207" s="747">
        <f t="shared" si="443"/>
        <v>-941.59359877341763</v>
      </c>
      <c r="AY207" s="643">
        <f t="shared" si="444"/>
        <v>-790.18734128695314</v>
      </c>
      <c r="AZ207" s="457">
        <f t="shared" si="445"/>
        <v>19.979876383498635</v>
      </c>
      <c r="BA207" s="717">
        <f t="shared" si="446"/>
        <v>19.979876383498635</v>
      </c>
      <c r="BB207" s="458">
        <f t="shared" si="382"/>
        <v>803.41143213070768</v>
      </c>
      <c r="BC207" s="459">
        <f t="shared" si="382"/>
        <v>803.41143213070768</v>
      </c>
      <c r="BD207" s="222"/>
      <c r="BE207" s="774"/>
      <c r="BF207" s="539"/>
      <c r="BG207" s="379"/>
      <c r="BH207" s="379"/>
      <c r="BI207" s="460"/>
      <c r="BJ207" s="464">
        <f t="shared" si="469"/>
        <v>815000</v>
      </c>
      <c r="BK207" s="465">
        <f t="shared" si="383"/>
        <v>297970</v>
      </c>
      <c r="BL207" s="637">
        <f t="shared" si="384"/>
        <v>517030</v>
      </c>
      <c r="BM207" s="219"/>
      <c r="BN207" s="219"/>
      <c r="BO207" s="464">
        <f t="shared" si="447"/>
        <v>815000</v>
      </c>
      <c r="BP207" s="465">
        <f t="shared" si="385"/>
        <v>347100</v>
      </c>
      <c r="BQ207" s="637">
        <f t="shared" si="448"/>
        <v>467900</v>
      </c>
      <c r="BR207" s="707">
        <f t="shared" si="386"/>
        <v>-49130</v>
      </c>
      <c r="BS207" s="298"/>
      <c r="BT207" s="379"/>
      <c r="BU207" s="298"/>
      <c r="BV207" s="464">
        <f t="shared" si="470"/>
        <v>815000</v>
      </c>
      <c r="BW207" s="464">
        <f t="shared" si="471"/>
        <v>17622.42885</v>
      </c>
      <c r="BX207" s="637">
        <f t="shared" si="387"/>
        <v>534652.42885000003</v>
      </c>
      <c r="BY207" s="707">
        <f t="shared" si="388"/>
        <v>17622.428850000026</v>
      </c>
      <c r="BZ207" s="298"/>
      <c r="CA207" s="379"/>
      <c r="CB207" s="219"/>
      <c r="CC207" s="464">
        <f t="shared" si="373"/>
        <v>26302.132611940302</v>
      </c>
      <c r="CD207" s="464">
        <f t="shared" si="389"/>
        <v>841302.13261194027</v>
      </c>
      <c r="CE207" s="465">
        <f t="shared" si="390"/>
        <v>317307.8317186567</v>
      </c>
      <c r="CF207" s="637">
        <f t="shared" si="472"/>
        <v>523994.30089328357</v>
      </c>
      <c r="CG207" s="707">
        <f t="shared" si="391"/>
        <v>6964.3008932835655</v>
      </c>
      <c r="CH207" s="298"/>
      <c r="CI207" s="465">
        <f t="shared" si="392"/>
        <v>307050</v>
      </c>
      <c r="CJ207" s="464">
        <f t="shared" si="473"/>
        <v>507950</v>
      </c>
      <c r="CK207" s="637">
        <f t="shared" si="474"/>
        <v>17622.42885</v>
      </c>
      <c r="CL207" s="637">
        <f t="shared" si="449"/>
        <v>525572.42885000003</v>
      </c>
      <c r="CM207" s="707">
        <f t="shared" si="393"/>
        <v>8542.4288500000257</v>
      </c>
      <c r="CN207" s="298"/>
      <c r="CO207" s="379"/>
      <c r="CP207" s="539"/>
      <c r="CQ207" s="379"/>
      <c r="CR207" s="26"/>
      <c r="CS207" s="519">
        <f t="shared" si="450"/>
        <v>815000</v>
      </c>
      <c r="CT207" s="520">
        <f t="shared" si="482"/>
        <v>331650</v>
      </c>
      <c r="CU207" s="521">
        <f t="shared" si="394"/>
        <v>483350</v>
      </c>
      <c r="CV207" s="523">
        <f t="shared" si="395"/>
        <v>-33680</v>
      </c>
      <c r="CW207" s="26"/>
      <c r="CX207" s="519">
        <f t="shared" si="451"/>
        <v>815000</v>
      </c>
      <c r="CY207" s="520">
        <f t="shared" si="483"/>
        <v>285250</v>
      </c>
      <c r="CZ207" s="521">
        <f t="shared" si="396"/>
        <v>529750</v>
      </c>
      <c r="DA207" s="522">
        <f t="shared" si="397"/>
        <v>12720</v>
      </c>
      <c r="DB207" s="521">
        <f t="shared" si="452"/>
        <v>16500</v>
      </c>
      <c r="DC207" s="521">
        <f t="shared" si="398"/>
        <v>546250</v>
      </c>
      <c r="DD207" s="522">
        <f t="shared" si="475"/>
        <v>29220</v>
      </c>
      <c r="DE207" s="533">
        <f t="shared" si="453"/>
        <v>560.0114992094293</v>
      </c>
      <c r="DF207" s="26"/>
      <c r="DG207" s="379"/>
      <c r="DH207" s="480"/>
      <c r="DI207" s="519">
        <f t="shared" si="454"/>
        <v>815000</v>
      </c>
      <c r="DJ207" s="520">
        <f t="shared" si="484"/>
        <v>347100</v>
      </c>
      <c r="DK207" s="529">
        <f t="shared" si="399"/>
        <v>467900</v>
      </c>
      <c r="DL207" s="743">
        <f t="shared" si="400"/>
        <v>-49130</v>
      </c>
      <c r="DM207" s="744">
        <f t="shared" si="401"/>
        <v>-941.59359877341763</v>
      </c>
      <c r="DN207" s="480"/>
      <c r="DO207" s="379"/>
      <c r="DP207" s="484"/>
      <c r="DQ207" s="519">
        <f t="shared" si="455"/>
        <v>815000</v>
      </c>
      <c r="DR207" s="708">
        <f t="shared" si="402"/>
        <v>339200</v>
      </c>
      <c r="DS207" s="529">
        <f t="shared" si="403"/>
        <v>475800</v>
      </c>
      <c r="DT207" s="743">
        <f t="shared" si="404"/>
        <v>-41230</v>
      </c>
      <c r="DU207" s="744">
        <f t="shared" si="405"/>
        <v>-790.18734128695314</v>
      </c>
      <c r="DV207" s="484"/>
      <c r="DW207" s="379"/>
      <c r="DX207" s="486"/>
      <c r="DY207" s="464">
        <f t="shared" si="476"/>
        <v>815000</v>
      </c>
      <c r="DZ207" s="708">
        <f t="shared" si="406"/>
        <v>296927.5</v>
      </c>
      <c r="EA207" s="529">
        <f t="shared" si="477"/>
        <v>518072.5</v>
      </c>
      <c r="EB207" s="530">
        <f t="shared" si="478"/>
        <v>1042.5</v>
      </c>
      <c r="EC207" s="533">
        <f t="shared" si="479"/>
        <v>39.959752766997269</v>
      </c>
      <c r="ED207" s="464">
        <f t="shared" si="485"/>
        <v>0</v>
      </c>
      <c r="EE207" s="524">
        <f t="shared" si="407"/>
        <v>1042.5</v>
      </c>
      <c r="EF207" s="531">
        <f t="shared" si="480"/>
        <v>39.959752766997269</v>
      </c>
      <c r="EG207" s="531">
        <f t="shared" si="481"/>
        <v>19.979876383498635</v>
      </c>
      <c r="EH207" s="486"/>
      <c r="EI207" s="379"/>
      <c r="EJ207" s="686"/>
      <c r="EK207" s="519">
        <f t="shared" si="457"/>
        <v>815000</v>
      </c>
      <c r="EL207" s="708">
        <f t="shared" si="408"/>
        <v>220850.00000000003</v>
      </c>
      <c r="EM207" s="529">
        <f t="shared" si="409"/>
        <v>594150</v>
      </c>
      <c r="EN207" s="530">
        <f t="shared" si="410"/>
        <v>77120</v>
      </c>
      <c r="EO207" s="531">
        <f t="shared" si="411"/>
        <v>1478.0317186526759</v>
      </c>
      <c r="EP207" s="641">
        <f t="shared" si="412"/>
        <v>0</v>
      </c>
      <c r="EQ207" s="530">
        <f t="shared" si="413"/>
        <v>77120</v>
      </c>
      <c r="ER207" s="532">
        <f t="shared" si="414"/>
        <v>1478.0317186526759</v>
      </c>
      <c r="ES207" s="686"/>
      <c r="ET207" s="379"/>
      <c r="EU207" s="686"/>
      <c r="EV207" s="519">
        <f t="shared" si="458"/>
        <v>815000</v>
      </c>
      <c r="EW207" s="708">
        <f t="shared" si="415"/>
        <v>297450</v>
      </c>
      <c r="EX207" s="529">
        <f t="shared" si="416"/>
        <v>517550</v>
      </c>
      <c r="EY207" s="530">
        <f t="shared" si="417"/>
        <v>520</v>
      </c>
      <c r="EZ207" s="531">
        <f t="shared" si="418"/>
        <v>9.9659815054381671</v>
      </c>
      <c r="FA207" s="641">
        <f t="shared" si="419"/>
        <v>0</v>
      </c>
      <c r="FB207" s="530">
        <f t="shared" si="420"/>
        <v>520</v>
      </c>
      <c r="FC207" s="532">
        <f t="shared" si="421"/>
        <v>9.9659815054381671</v>
      </c>
      <c r="FD207" s="686"/>
      <c r="FE207" s="379"/>
      <c r="FF207" s="686"/>
      <c r="FG207" s="519">
        <f t="shared" si="459"/>
        <v>815000</v>
      </c>
      <c r="FH207" s="708">
        <f t="shared" si="422"/>
        <v>294150</v>
      </c>
      <c r="FI207" s="529">
        <f t="shared" si="423"/>
        <v>520850</v>
      </c>
      <c r="FJ207" s="530">
        <f t="shared" si="424"/>
        <v>3820</v>
      </c>
      <c r="FK207" s="531">
        <f t="shared" si="425"/>
        <v>73.21163336687269</v>
      </c>
      <c r="FL207" s="641">
        <f t="shared" si="426"/>
        <v>0</v>
      </c>
      <c r="FM207" s="530">
        <f t="shared" si="427"/>
        <v>3820</v>
      </c>
      <c r="FN207" s="532">
        <f t="shared" si="428"/>
        <v>73.21163336687269</v>
      </c>
      <c r="FO207" s="686"/>
      <c r="FP207" s="379"/>
      <c r="FQ207" s="686"/>
      <c r="FR207" s="519">
        <f t="shared" si="460"/>
        <v>815000</v>
      </c>
      <c r="FS207" s="708">
        <f t="shared" si="429"/>
        <v>256050</v>
      </c>
      <c r="FT207" s="529">
        <f t="shared" si="430"/>
        <v>558950</v>
      </c>
      <c r="FU207" s="530">
        <f t="shared" si="431"/>
        <v>41920</v>
      </c>
      <c r="FV207" s="531">
        <f t="shared" si="432"/>
        <v>803.41143213070768</v>
      </c>
      <c r="FW207" s="641">
        <f t="shared" si="433"/>
        <v>0</v>
      </c>
      <c r="FX207" s="530">
        <f t="shared" si="434"/>
        <v>41920</v>
      </c>
      <c r="FY207" s="532">
        <f t="shared" si="435"/>
        <v>803.41143213070768</v>
      </c>
      <c r="FZ207" s="686"/>
      <c r="GA207" s="379"/>
      <c r="GB207" s="379"/>
      <c r="GC207" s="379"/>
      <c r="GD207" s="379"/>
      <c r="GE207" s="379"/>
      <c r="GF207" s="379"/>
      <c r="GG207" s="379"/>
    </row>
    <row r="208" spans="1:189" s="1" customFormat="1" x14ac:dyDescent="0.25">
      <c r="A208" s="379"/>
      <c r="B208" s="379"/>
      <c r="C208" s="379"/>
      <c r="D208" s="379"/>
      <c r="E208" s="379"/>
      <c r="F208" s="379"/>
      <c r="G208" s="379"/>
      <c r="H208" s="379"/>
      <c r="I208" s="539"/>
      <c r="J208" s="379"/>
      <c r="K208" s="379"/>
      <c r="L208" s="379"/>
      <c r="M208" s="379"/>
      <c r="N208" s="379"/>
      <c r="O208" s="379"/>
      <c r="P208" s="379"/>
      <c r="Q208" s="379"/>
      <c r="R208" s="539"/>
      <c r="S208" s="379"/>
      <c r="T208" s="228"/>
      <c r="U208" s="450">
        <f t="shared" si="461"/>
        <v>820000</v>
      </c>
      <c r="V208" s="712">
        <f t="shared" si="462"/>
        <v>6964.3008932835655</v>
      </c>
      <c r="W208" s="752">
        <f t="shared" si="463"/>
        <v>-33980</v>
      </c>
      <c r="X208" s="697">
        <f t="shared" si="464"/>
        <v>29420</v>
      </c>
      <c r="Y208" s="745">
        <f t="shared" si="465"/>
        <v>-49580</v>
      </c>
      <c r="Z208" s="642">
        <f t="shared" si="466"/>
        <v>-41530</v>
      </c>
      <c r="AA208" s="439">
        <f t="shared" si="467"/>
        <v>1042.5</v>
      </c>
      <c r="AB208" s="713">
        <f t="shared" si="468"/>
        <v>1042.5</v>
      </c>
      <c r="AC208" s="630">
        <f t="shared" si="374"/>
        <v>42220</v>
      </c>
      <c r="AD208" s="459">
        <f t="shared" si="375"/>
        <v>42220</v>
      </c>
      <c r="AE208" s="228"/>
      <c r="AF208" s="379"/>
      <c r="AG208" s="228"/>
      <c r="AH208" s="715">
        <f t="shared" si="376"/>
        <v>1.3390826206128992</v>
      </c>
      <c r="AI208" s="749">
        <f t="shared" si="436"/>
        <v>-6.5336102138132599</v>
      </c>
      <c r="AJ208" s="716">
        <f t="shared" si="377"/>
        <v>5.6568220273804029</v>
      </c>
      <c r="AK208" s="746">
        <f t="shared" si="437"/>
        <v>-9.5331487463467166</v>
      </c>
      <c r="AL208" s="643">
        <f t="shared" si="438"/>
        <v>-7.9853099523150286</v>
      </c>
      <c r="AM208" s="457">
        <f t="shared" si="439"/>
        <v>0.20044993077988002</v>
      </c>
      <c r="AN208" s="717">
        <f t="shared" si="378"/>
        <v>0.20044993077988002</v>
      </c>
      <c r="AO208" s="633">
        <f t="shared" si="379"/>
        <v>8.1179818489463162</v>
      </c>
      <c r="AP208" s="634">
        <f t="shared" si="380"/>
        <v>8.1179818489463162</v>
      </c>
      <c r="AQ208" s="222"/>
      <c r="AR208" s="379"/>
      <c r="AS208" s="228"/>
      <c r="AT208" s="772">
        <f t="shared" si="440"/>
        <v>820000</v>
      </c>
      <c r="AU208" s="773">
        <f t="shared" si="381"/>
        <v>133.47325750148178</v>
      </c>
      <c r="AV208" s="750">
        <f t="shared" si="441"/>
        <v>-651.23856068228645</v>
      </c>
      <c r="AW208" s="720">
        <f t="shared" si="442"/>
        <v>563.84456901921328</v>
      </c>
      <c r="AX208" s="747">
        <f t="shared" si="443"/>
        <v>-950.21800584543143</v>
      </c>
      <c r="AY208" s="643">
        <f t="shared" si="444"/>
        <v>-795.93694600162905</v>
      </c>
      <c r="AZ208" s="457">
        <f t="shared" si="445"/>
        <v>19.979876383498635</v>
      </c>
      <c r="BA208" s="717">
        <f t="shared" si="446"/>
        <v>19.979876383498635</v>
      </c>
      <c r="BB208" s="458">
        <f t="shared" si="382"/>
        <v>809.16103684538348</v>
      </c>
      <c r="BC208" s="459">
        <f t="shared" si="382"/>
        <v>809.16103684538348</v>
      </c>
      <c r="BD208" s="222"/>
      <c r="BE208" s="774"/>
      <c r="BF208" s="539"/>
      <c r="BG208" s="379"/>
      <c r="BH208" s="379"/>
      <c r="BI208" s="460"/>
      <c r="BJ208" s="464">
        <f t="shared" si="469"/>
        <v>820000</v>
      </c>
      <c r="BK208" s="465">
        <f t="shared" si="383"/>
        <v>299920</v>
      </c>
      <c r="BL208" s="637">
        <f t="shared" si="384"/>
        <v>520080</v>
      </c>
      <c r="BM208" s="219"/>
      <c r="BN208" s="219"/>
      <c r="BO208" s="464">
        <f t="shared" si="447"/>
        <v>820000</v>
      </c>
      <c r="BP208" s="465">
        <f t="shared" si="385"/>
        <v>349500</v>
      </c>
      <c r="BQ208" s="637">
        <f t="shared" si="448"/>
        <v>470500</v>
      </c>
      <c r="BR208" s="707">
        <f t="shared" si="386"/>
        <v>-49580</v>
      </c>
      <c r="BS208" s="298"/>
      <c r="BT208" s="379"/>
      <c r="BU208" s="298"/>
      <c r="BV208" s="464">
        <f t="shared" si="470"/>
        <v>820000</v>
      </c>
      <c r="BW208" s="464">
        <f t="shared" si="471"/>
        <v>17622.42885</v>
      </c>
      <c r="BX208" s="637">
        <f t="shared" si="387"/>
        <v>537702.42885000003</v>
      </c>
      <c r="BY208" s="707">
        <f t="shared" si="388"/>
        <v>17622.428850000026</v>
      </c>
      <c r="BZ208" s="298"/>
      <c r="CA208" s="379"/>
      <c r="CB208" s="219"/>
      <c r="CC208" s="464">
        <f t="shared" si="373"/>
        <v>26302.132611940302</v>
      </c>
      <c r="CD208" s="464">
        <f t="shared" si="389"/>
        <v>846302.13261194027</v>
      </c>
      <c r="CE208" s="465">
        <f t="shared" si="390"/>
        <v>319257.8317186567</v>
      </c>
      <c r="CF208" s="637">
        <f t="shared" si="472"/>
        <v>527044.30089328357</v>
      </c>
      <c r="CG208" s="707">
        <f t="shared" si="391"/>
        <v>6964.3008932835655</v>
      </c>
      <c r="CH208" s="298"/>
      <c r="CI208" s="465">
        <f t="shared" si="392"/>
        <v>309000</v>
      </c>
      <c r="CJ208" s="464">
        <f t="shared" si="473"/>
        <v>511000</v>
      </c>
      <c r="CK208" s="637">
        <f t="shared" si="474"/>
        <v>17622.42885</v>
      </c>
      <c r="CL208" s="637">
        <f t="shared" si="449"/>
        <v>528622.42885000003</v>
      </c>
      <c r="CM208" s="707">
        <f t="shared" si="393"/>
        <v>8542.4288500000257</v>
      </c>
      <c r="CN208" s="298"/>
      <c r="CO208" s="379"/>
      <c r="CP208" s="539"/>
      <c r="CQ208" s="379"/>
      <c r="CR208" s="26"/>
      <c r="CS208" s="519">
        <f t="shared" si="450"/>
        <v>820000</v>
      </c>
      <c r="CT208" s="520">
        <f t="shared" si="482"/>
        <v>333900</v>
      </c>
      <c r="CU208" s="521">
        <f t="shared" si="394"/>
        <v>486100</v>
      </c>
      <c r="CV208" s="523">
        <f t="shared" si="395"/>
        <v>-33980</v>
      </c>
      <c r="CW208" s="26"/>
      <c r="CX208" s="519">
        <f t="shared" si="451"/>
        <v>820000</v>
      </c>
      <c r="CY208" s="520">
        <f t="shared" si="483"/>
        <v>287000</v>
      </c>
      <c r="CZ208" s="521">
        <f t="shared" si="396"/>
        <v>533000</v>
      </c>
      <c r="DA208" s="522">
        <f t="shared" si="397"/>
        <v>12920</v>
      </c>
      <c r="DB208" s="521">
        <f t="shared" si="452"/>
        <v>16500</v>
      </c>
      <c r="DC208" s="521">
        <f t="shared" si="398"/>
        <v>549500</v>
      </c>
      <c r="DD208" s="522">
        <f t="shared" si="475"/>
        <v>29420</v>
      </c>
      <c r="DE208" s="533">
        <f t="shared" si="453"/>
        <v>563.84456901921328</v>
      </c>
      <c r="DF208" s="26"/>
      <c r="DG208" s="379"/>
      <c r="DH208" s="480"/>
      <c r="DI208" s="519">
        <f t="shared" si="454"/>
        <v>820000</v>
      </c>
      <c r="DJ208" s="520">
        <f t="shared" si="484"/>
        <v>349500</v>
      </c>
      <c r="DK208" s="529">
        <f t="shared" si="399"/>
        <v>470500</v>
      </c>
      <c r="DL208" s="743">
        <f t="shared" si="400"/>
        <v>-49580</v>
      </c>
      <c r="DM208" s="744">
        <f t="shared" si="401"/>
        <v>-950.21800584543143</v>
      </c>
      <c r="DN208" s="480"/>
      <c r="DO208" s="379"/>
      <c r="DP208" s="484"/>
      <c r="DQ208" s="519">
        <f t="shared" si="455"/>
        <v>820000</v>
      </c>
      <c r="DR208" s="708">
        <f t="shared" si="402"/>
        <v>341450</v>
      </c>
      <c r="DS208" s="529">
        <f t="shared" si="403"/>
        <v>478550</v>
      </c>
      <c r="DT208" s="743">
        <f t="shared" si="404"/>
        <v>-41530</v>
      </c>
      <c r="DU208" s="744">
        <f t="shared" si="405"/>
        <v>-795.93694600162905</v>
      </c>
      <c r="DV208" s="484"/>
      <c r="DW208" s="379"/>
      <c r="DX208" s="486"/>
      <c r="DY208" s="464">
        <f t="shared" si="476"/>
        <v>820000</v>
      </c>
      <c r="DZ208" s="708">
        <f t="shared" si="406"/>
        <v>298877.5</v>
      </c>
      <c r="EA208" s="529">
        <f t="shared" si="477"/>
        <v>521122.5</v>
      </c>
      <c r="EB208" s="530">
        <f t="shared" si="478"/>
        <v>1042.5</v>
      </c>
      <c r="EC208" s="533">
        <f t="shared" si="479"/>
        <v>39.959752766997269</v>
      </c>
      <c r="ED208" s="464">
        <f t="shared" si="485"/>
        <v>0</v>
      </c>
      <c r="EE208" s="524">
        <f t="shared" si="407"/>
        <v>1042.5</v>
      </c>
      <c r="EF208" s="531">
        <f t="shared" si="480"/>
        <v>39.959752766997269</v>
      </c>
      <c r="EG208" s="531">
        <f t="shared" si="481"/>
        <v>19.979876383498635</v>
      </c>
      <c r="EH208" s="486"/>
      <c r="EI208" s="379"/>
      <c r="EJ208" s="686"/>
      <c r="EK208" s="519">
        <f t="shared" si="457"/>
        <v>820000</v>
      </c>
      <c r="EL208" s="708">
        <f t="shared" si="408"/>
        <v>222250.00000000003</v>
      </c>
      <c r="EM208" s="529">
        <f t="shared" si="409"/>
        <v>597750</v>
      </c>
      <c r="EN208" s="530">
        <f t="shared" si="410"/>
        <v>77670</v>
      </c>
      <c r="EO208" s="531">
        <f t="shared" si="411"/>
        <v>1488.5726606295816</v>
      </c>
      <c r="EP208" s="641">
        <f t="shared" si="412"/>
        <v>0</v>
      </c>
      <c r="EQ208" s="530">
        <f t="shared" si="413"/>
        <v>77670</v>
      </c>
      <c r="ER208" s="532">
        <f t="shared" si="414"/>
        <v>1488.5726606295816</v>
      </c>
      <c r="ES208" s="686"/>
      <c r="ET208" s="379"/>
      <c r="EU208" s="686"/>
      <c r="EV208" s="519">
        <f t="shared" si="458"/>
        <v>820000</v>
      </c>
      <c r="EW208" s="708">
        <f t="shared" si="415"/>
        <v>299400</v>
      </c>
      <c r="EX208" s="529">
        <f t="shared" si="416"/>
        <v>520600</v>
      </c>
      <c r="EY208" s="530">
        <f t="shared" si="417"/>
        <v>520</v>
      </c>
      <c r="EZ208" s="531">
        <f t="shared" si="418"/>
        <v>9.9659815054381671</v>
      </c>
      <c r="FA208" s="641">
        <f t="shared" si="419"/>
        <v>0</v>
      </c>
      <c r="FB208" s="530">
        <f t="shared" si="420"/>
        <v>520</v>
      </c>
      <c r="FC208" s="532">
        <f t="shared" si="421"/>
        <v>9.9659815054381671</v>
      </c>
      <c r="FD208" s="686"/>
      <c r="FE208" s="379"/>
      <c r="FF208" s="686"/>
      <c r="FG208" s="519">
        <f t="shared" si="459"/>
        <v>820000</v>
      </c>
      <c r="FH208" s="708">
        <f t="shared" si="422"/>
        <v>296100</v>
      </c>
      <c r="FI208" s="529">
        <f t="shared" si="423"/>
        <v>523900</v>
      </c>
      <c r="FJ208" s="530">
        <f t="shared" si="424"/>
        <v>3820</v>
      </c>
      <c r="FK208" s="531">
        <f t="shared" si="425"/>
        <v>73.21163336687269</v>
      </c>
      <c r="FL208" s="641">
        <f t="shared" si="426"/>
        <v>0</v>
      </c>
      <c r="FM208" s="530">
        <f t="shared" si="427"/>
        <v>3820</v>
      </c>
      <c r="FN208" s="532">
        <f t="shared" si="428"/>
        <v>73.21163336687269</v>
      </c>
      <c r="FO208" s="686"/>
      <c r="FP208" s="379"/>
      <c r="FQ208" s="686"/>
      <c r="FR208" s="519">
        <f t="shared" si="460"/>
        <v>820000</v>
      </c>
      <c r="FS208" s="708">
        <f t="shared" si="429"/>
        <v>257700</v>
      </c>
      <c r="FT208" s="529">
        <f t="shared" si="430"/>
        <v>562300</v>
      </c>
      <c r="FU208" s="530">
        <f t="shared" si="431"/>
        <v>42220</v>
      </c>
      <c r="FV208" s="531">
        <f t="shared" si="432"/>
        <v>809.16103684538348</v>
      </c>
      <c r="FW208" s="641">
        <f t="shared" si="433"/>
        <v>0</v>
      </c>
      <c r="FX208" s="530">
        <f t="shared" si="434"/>
        <v>42220</v>
      </c>
      <c r="FY208" s="532">
        <f t="shared" si="435"/>
        <v>809.16103684538348</v>
      </c>
      <c r="FZ208" s="686"/>
      <c r="GA208" s="379"/>
      <c r="GB208" s="379"/>
      <c r="GC208" s="379"/>
      <c r="GD208" s="379"/>
      <c r="GE208" s="379"/>
      <c r="GF208" s="379"/>
      <c r="GG208" s="379"/>
    </row>
    <row r="209" spans="1:189" s="1" customFormat="1" x14ac:dyDescent="0.25">
      <c r="A209" s="379"/>
      <c r="B209" s="379"/>
      <c r="C209" s="379"/>
      <c r="D209" s="379"/>
      <c r="E209" s="379"/>
      <c r="F209" s="379"/>
      <c r="G209" s="379"/>
      <c r="H209" s="379"/>
      <c r="I209" s="539"/>
      <c r="J209" s="379"/>
      <c r="K209" s="379"/>
      <c r="L209" s="379"/>
      <c r="M209" s="379"/>
      <c r="N209" s="379"/>
      <c r="O209" s="379"/>
      <c r="P209" s="379"/>
      <c r="Q209" s="379"/>
      <c r="R209" s="539"/>
      <c r="S209" s="379"/>
      <c r="T209" s="228"/>
      <c r="U209" s="450">
        <f t="shared" si="461"/>
        <v>825000</v>
      </c>
      <c r="V209" s="712">
        <f t="shared" si="462"/>
        <v>6964.3008932835655</v>
      </c>
      <c r="W209" s="752">
        <f t="shared" si="463"/>
        <v>-34280</v>
      </c>
      <c r="X209" s="697">
        <f t="shared" si="464"/>
        <v>29620</v>
      </c>
      <c r="Y209" s="745">
        <f t="shared" si="465"/>
        <v>-50030</v>
      </c>
      <c r="Z209" s="642">
        <f t="shared" si="466"/>
        <v>-41830</v>
      </c>
      <c r="AA209" s="439">
        <f t="shared" si="467"/>
        <v>1042.5</v>
      </c>
      <c r="AB209" s="713">
        <f t="shared" si="468"/>
        <v>1042.5</v>
      </c>
      <c r="AC209" s="630">
        <f t="shared" si="374"/>
        <v>42520</v>
      </c>
      <c r="AD209" s="459">
        <f t="shared" si="375"/>
        <v>42520</v>
      </c>
      <c r="AE209" s="228"/>
      <c r="AF209" s="379"/>
      <c r="AG209" s="228"/>
      <c r="AH209" s="715">
        <f t="shared" si="376"/>
        <v>1.3312753795965755</v>
      </c>
      <c r="AI209" s="749">
        <f t="shared" si="436"/>
        <v>-6.5528644887504059</v>
      </c>
      <c r="AJ209" s="716">
        <f t="shared" si="377"/>
        <v>5.6620725249937873</v>
      </c>
      <c r="AK209" s="746">
        <f t="shared" si="437"/>
        <v>-9.5635884005887632</v>
      </c>
      <c r="AL209" s="643">
        <f t="shared" si="438"/>
        <v>-7.9961003956951426</v>
      </c>
      <c r="AM209" s="457">
        <f t="shared" si="439"/>
        <v>0.19928124940263414</v>
      </c>
      <c r="AN209" s="717">
        <f t="shared" si="378"/>
        <v>0.19928124940263414</v>
      </c>
      <c r="AO209" s="633">
        <f t="shared" si="379"/>
        <v>8.1279987765947279</v>
      </c>
      <c r="AP209" s="634">
        <f t="shared" si="380"/>
        <v>8.1279987765947279</v>
      </c>
      <c r="AQ209" s="222"/>
      <c r="AR209" s="379"/>
      <c r="AS209" s="228"/>
      <c r="AT209" s="772">
        <f t="shared" si="440"/>
        <v>825000</v>
      </c>
      <c r="AU209" s="773">
        <f t="shared" si="381"/>
        <v>133.47325750148178</v>
      </c>
      <c r="AV209" s="750">
        <f t="shared" si="441"/>
        <v>-656.98816539696224</v>
      </c>
      <c r="AW209" s="720">
        <f t="shared" si="442"/>
        <v>567.67763882899715</v>
      </c>
      <c r="AX209" s="747">
        <f t="shared" si="443"/>
        <v>-958.84241291744524</v>
      </c>
      <c r="AY209" s="643">
        <f t="shared" si="444"/>
        <v>-801.68655071630485</v>
      </c>
      <c r="AZ209" s="457">
        <f t="shared" si="445"/>
        <v>19.979876383498635</v>
      </c>
      <c r="BA209" s="717">
        <f t="shared" si="446"/>
        <v>19.979876383498635</v>
      </c>
      <c r="BB209" s="458">
        <f t="shared" si="382"/>
        <v>814.91064156005939</v>
      </c>
      <c r="BC209" s="459">
        <f t="shared" si="382"/>
        <v>814.91064156005939</v>
      </c>
      <c r="BD209" s="222"/>
      <c r="BE209" s="774"/>
      <c r="BF209" s="539"/>
      <c r="BG209" s="379"/>
      <c r="BH209" s="379"/>
      <c r="BI209" s="460"/>
      <c r="BJ209" s="464">
        <f t="shared" si="469"/>
        <v>825000</v>
      </c>
      <c r="BK209" s="465">
        <f t="shared" si="383"/>
        <v>301870</v>
      </c>
      <c r="BL209" s="637">
        <f t="shared" si="384"/>
        <v>523130</v>
      </c>
      <c r="BM209" s="219"/>
      <c r="BN209" s="219"/>
      <c r="BO209" s="464">
        <f t="shared" si="447"/>
        <v>825000</v>
      </c>
      <c r="BP209" s="465">
        <f t="shared" si="385"/>
        <v>351900</v>
      </c>
      <c r="BQ209" s="637">
        <f t="shared" si="448"/>
        <v>473100</v>
      </c>
      <c r="BR209" s="707">
        <f t="shared" si="386"/>
        <v>-50030</v>
      </c>
      <c r="BS209" s="298"/>
      <c r="BT209" s="379"/>
      <c r="BU209" s="298"/>
      <c r="BV209" s="464">
        <f t="shared" si="470"/>
        <v>825000</v>
      </c>
      <c r="BW209" s="464">
        <f t="shared" si="471"/>
        <v>17622.42885</v>
      </c>
      <c r="BX209" s="637">
        <f t="shared" si="387"/>
        <v>540752.42885000003</v>
      </c>
      <c r="BY209" s="707">
        <f t="shared" si="388"/>
        <v>17622.428850000026</v>
      </c>
      <c r="BZ209" s="298"/>
      <c r="CA209" s="379"/>
      <c r="CB209" s="219"/>
      <c r="CC209" s="464">
        <f t="shared" si="373"/>
        <v>26302.132611940302</v>
      </c>
      <c r="CD209" s="464">
        <f t="shared" si="389"/>
        <v>851302.13261194027</v>
      </c>
      <c r="CE209" s="465">
        <f t="shared" si="390"/>
        <v>321207.8317186567</v>
      </c>
      <c r="CF209" s="637">
        <f t="shared" si="472"/>
        <v>530094.30089328357</v>
      </c>
      <c r="CG209" s="707">
        <f t="shared" si="391"/>
        <v>6964.3008932835655</v>
      </c>
      <c r="CH209" s="298"/>
      <c r="CI209" s="465">
        <f t="shared" si="392"/>
        <v>310950</v>
      </c>
      <c r="CJ209" s="464">
        <f t="shared" si="473"/>
        <v>514050</v>
      </c>
      <c r="CK209" s="637">
        <f t="shared" si="474"/>
        <v>17622.42885</v>
      </c>
      <c r="CL209" s="637">
        <f t="shared" si="449"/>
        <v>531672.42885000003</v>
      </c>
      <c r="CM209" s="707">
        <f t="shared" si="393"/>
        <v>8542.4288500000257</v>
      </c>
      <c r="CN209" s="298"/>
      <c r="CO209" s="379"/>
      <c r="CP209" s="539"/>
      <c r="CQ209" s="379"/>
      <c r="CR209" s="26"/>
      <c r="CS209" s="519">
        <f t="shared" si="450"/>
        <v>825000</v>
      </c>
      <c r="CT209" s="520">
        <f t="shared" ref="CT209:CT240" si="486">IF($BJ209&lt;=CU$6,SUM($BJ209*CT$6),IF($BJ209&lt;=CU$7,SUM($BJ209-CU$6)*CT$7+CV$6,IF($BJ209&lt;=CU$8,SUM($BJ209-CU$7)*CT$8+CV$7,IF($BJ209&lt;=CU$9,SUM($BJ209-CU$8)*CT$9+CV$8,IF($BJ209&lt;=CU$10,SUM($BJ209-CU$9)*CT$10+CV$9,IF($BJ209&gt;=CU202+1,SUM($BJ209-CU$10)*CT$11+CV$10))))))</f>
        <v>336150</v>
      </c>
      <c r="CU209" s="521">
        <f t="shared" si="394"/>
        <v>488850</v>
      </c>
      <c r="CV209" s="523">
        <f t="shared" si="395"/>
        <v>-34280</v>
      </c>
      <c r="CW209" s="26"/>
      <c r="CX209" s="519">
        <f t="shared" si="451"/>
        <v>825000</v>
      </c>
      <c r="CY209" s="520">
        <f t="shared" si="483"/>
        <v>288750</v>
      </c>
      <c r="CZ209" s="521">
        <f t="shared" si="396"/>
        <v>536250</v>
      </c>
      <c r="DA209" s="522">
        <f t="shared" si="397"/>
        <v>13120</v>
      </c>
      <c r="DB209" s="521">
        <f t="shared" si="452"/>
        <v>16500</v>
      </c>
      <c r="DC209" s="521">
        <f t="shared" si="398"/>
        <v>552750</v>
      </c>
      <c r="DD209" s="522">
        <f t="shared" si="475"/>
        <v>29620</v>
      </c>
      <c r="DE209" s="533">
        <f t="shared" si="453"/>
        <v>567.67763882899715</v>
      </c>
      <c r="DF209" s="26"/>
      <c r="DG209" s="379"/>
      <c r="DH209" s="480"/>
      <c r="DI209" s="519">
        <f t="shared" si="454"/>
        <v>825000</v>
      </c>
      <c r="DJ209" s="520">
        <f t="shared" si="484"/>
        <v>351900</v>
      </c>
      <c r="DK209" s="529">
        <f t="shared" si="399"/>
        <v>473100</v>
      </c>
      <c r="DL209" s="743">
        <f t="shared" si="400"/>
        <v>-50030</v>
      </c>
      <c r="DM209" s="744">
        <f t="shared" si="401"/>
        <v>-958.84241291744524</v>
      </c>
      <c r="DN209" s="480"/>
      <c r="DO209" s="379"/>
      <c r="DP209" s="484"/>
      <c r="DQ209" s="519">
        <f t="shared" si="455"/>
        <v>825000</v>
      </c>
      <c r="DR209" s="708">
        <f t="shared" si="402"/>
        <v>343700</v>
      </c>
      <c r="DS209" s="529">
        <f t="shared" si="403"/>
        <v>481300</v>
      </c>
      <c r="DT209" s="743">
        <f t="shared" si="404"/>
        <v>-41830</v>
      </c>
      <c r="DU209" s="744">
        <f t="shared" si="405"/>
        <v>-801.68655071630485</v>
      </c>
      <c r="DV209" s="484"/>
      <c r="DW209" s="379"/>
      <c r="DX209" s="486"/>
      <c r="DY209" s="464">
        <f t="shared" si="476"/>
        <v>825000</v>
      </c>
      <c r="DZ209" s="708">
        <f t="shared" si="406"/>
        <v>300827.5</v>
      </c>
      <c r="EA209" s="529">
        <f t="shared" si="477"/>
        <v>524172.5</v>
      </c>
      <c r="EB209" s="530">
        <f t="shared" si="478"/>
        <v>1042.5</v>
      </c>
      <c r="EC209" s="533">
        <f t="shared" si="479"/>
        <v>39.959752766997269</v>
      </c>
      <c r="ED209" s="464">
        <f t="shared" si="485"/>
        <v>0</v>
      </c>
      <c r="EE209" s="524">
        <f t="shared" si="407"/>
        <v>1042.5</v>
      </c>
      <c r="EF209" s="531">
        <f t="shared" si="480"/>
        <v>39.959752766997269</v>
      </c>
      <c r="EG209" s="531">
        <f t="shared" si="481"/>
        <v>19.979876383498635</v>
      </c>
      <c r="EH209" s="486"/>
      <c r="EI209" s="379"/>
      <c r="EJ209" s="686"/>
      <c r="EK209" s="519">
        <f t="shared" si="457"/>
        <v>825000</v>
      </c>
      <c r="EL209" s="708">
        <f t="shared" si="408"/>
        <v>223650.00000000003</v>
      </c>
      <c r="EM209" s="529">
        <f t="shared" si="409"/>
        <v>601350</v>
      </c>
      <c r="EN209" s="530">
        <f t="shared" si="410"/>
        <v>78220</v>
      </c>
      <c r="EO209" s="531">
        <f t="shared" si="411"/>
        <v>1499.1136026064873</v>
      </c>
      <c r="EP209" s="641">
        <f t="shared" si="412"/>
        <v>0</v>
      </c>
      <c r="EQ209" s="530">
        <f t="shared" si="413"/>
        <v>78220</v>
      </c>
      <c r="ER209" s="532">
        <f t="shared" si="414"/>
        <v>1499.1136026064873</v>
      </c>
      <c r="ES209" s="686"/>
      <c r="ET209" s="379"/>
      <c r="EU209" s="686"/>
      <c r="EV209" s="519">
        <f t="shared" si="458"/>
        <v>825000</v>
      </c>
      <c r="EW209" s="708">
        <f t="shared" si="415"/>
        <v>301350</v>
      </c>
      <c r="EX209" s="529">
        <f t="shared" si="416"/>
        <v>523650</v>
      </c>
      <c r="EY209" s="530">
        <f t="shared" si="417"/>
        <v>520</v>
      </c>
      <c r="EZ209" s="531">
        <f t="shared" si="418"/>
        <v>9.9659815054381671</v>
      </c>
      <c r="FA209" s="641">
        <f t="shared" si="419"/>
        <v>0</v>
      </c>
      <c r="FB209" s="530">
        <f t="shared" si="420"/>
        <v>520</v>
      </c>
      <c r="FC209" s="532">
        <f t="shared" si="421"/>
        <v>9.9659815054381671</v>
      </c>
      <c r="FD209" s="686"/>
      <c r="FE209" s="379"/>
      <c r="FF209" s="686"/>
      <c r="FG209" s="519">
        <f t="shared" si="459"/>
        <v>825000</v>
      </c>
      <c r="FH209" s="708">
        <f t="shared" si="422"/>
        <v>298050</v>
      </c>
      <c r="FI209" s="529">
        <f t="shared" si="423"/>
        <v>526950</v>
      </c>
      <c r="FJ209" s="530">
        <f t="shared" si="424"/>
        <v>3820</v>
      </c>
      <c r="FK209" s="531">
        <f t="shared" si="425"/>
        <v>73.21163336687269</v>
      </c>
      <c r="FL209" s="641">
        <f t="shared" si="426"/>
        <v>0</v>
      </c>
      <c r="FM209" s="530">
        <f t="shared" si="427"/>
        <v>3820</v>
      </c>
      <c r="FN209" s="532">
        <f t="shared" si="428"/>
        <v>73.21163336687269</v>
      </c>
      <c r="FO209" s="686"/>
      <c r="FP209" s="379"/>
      <c r="FQ209" s="686"/>
      <c r="FR209" s="519">
        <f t="shared" si="460"/>
        <v>825000</v>
      </c>
      <c r="FS209" s="708">
        <f t="shared" si="429"/>
        <v>259350</v>
      </c>
      <c r="FT209" s="529">
        <f t="shared" si="430"/>
        <v>565650</v>
      </c>
      <c r="FU209" s="530">
        <f t="shared" si="431"/>
        <v>42520</v>
      </c>
      <c r="FV209" s="531">
        <f t="shared" si="432"/>
        <v>814.91064156005939</v>
      </c>
      <c r="FW209" s="641">
        <f t="shared" si="433"/>
        <v>0</v>
      </c>
      <c r="FX209" s="530">
        <f t="shared" si="434"/>
        <v>42520</v>
      </c>
      <c r="FY209" s="532">
        <f t="shared" si="435"/>
        <v>814.91064156005939</v>
      </c>
      <c r="FZ209" s="686"/>
      <c r="GA209" s="379"/>
      <c r="GB209" s="379"/>
      <c r="GC209" s="379"/>
      <c r="GD209" s="379"/>
      <c r="GE209" s="379"/>
      <c r="GF209" s="379"/>
      <c r="GG209" s="379"/>
    </row>
    <row r="210" spans="1:189" s="1" customFormat="1" x14ac:dyDescent="0.25">
      <c r="A210" s="379"/>
      <c r="B210" s="379"/>
      <c r="C210" s="379"/>
      <c r="D210" s="379"/>
      <c r="E210" s="379"/>
      <c r="F210" s="379"/>
      <c r="G210" s="379"/>
      <c r="H210" s="379"/>
      <c r="I210" s="539"/>
      <c r="J210" s="379"/>
      <c r="K210" s="379"/>
      <c r="L210" s="379"/>
      <c r="M210" s="379"/>
      <c r="N210" s="379"/>
      <c r="O210" s="379"/>
      <c r="P210" s="379"/>
      <c r="Q210" s="379"/>
      <c r="R210" s="539"/>
      <c r="S210" s="379"/>
      <c r="T210" s="228"/>
      <c r="U210" s="450">
        <f t="shared" si="461"/>
        <v>830000</v>
      </c>
      <c r="V210" s="712">
        <f t="shared" si="462"/>
        <v>6964.3008932835655</v>
      </c>
      <c r="W210" s="752">
        <f t="shared" si="463"/>
        <v>-34580</v>
      </c>
      <c r="X210" s="697">
        <f t="shared" si="464"/>
        <v>29820</v>
      </c>
      <c r="Y210" s="745">
        <f t="shared" si="465"/>
        <v>-50480</v>
      </c>
      <c r="Z210" s="642">
        <f t="shared" si="466"/>
        <v>-42130</v>
      </c>
      <c r="AA210" s="439">
        <f t="shared" si="467"/>
        <v>1042.5</v>
      </c>
      <c r="AB210" s="713">
        <f t="shared" si="468"/>
        <v>1042.5</v>
      </c>
      <c r="AC210" s="630">
        <f t="shared" si="374"/>
        <v>42820</v>
      </c>
      <c r="AD210" s="459">
        <f t="shared" si="375"/>
        <v>42820</v>
      </c>
      <c r="AE210" s="228"/>
      <c r="AF210" s="379"/>
      <c r="AG210" s="228"/>
      <c r="AH210" s="715">
        <f t="shared" si="376"/>
        <v>1.3235586478550241</v>
      </c>
      <c r="AI210" s="749">
        <f t="shared" si="436"/>
        <v>-6.5718955490516553</v>
      </c>
      <c r="AJ210" s="716">
        <f t="shared" si="377"/>
        <v>5.6672621536356376</v>
      </c>
      <c r="AK210" s="746">
        <f t="shared" si="437"/>
        <v>-9.5936751681933945</v>
      </c>
      <c r="AL210" s="643">
        <f t="shared" si="438"/>
        <v>-8.0067657455623547</v>
      </c>
      <c r="AM210" s="457">
        <f t="shared" si="439"/>
        <v>0.19812611653806683</v>
      </c>
      <c r="AN210" s="717">
        <f t="shared" si="378"/>
        <v>0.19812611653806683</v>
      </c>
      <c r="AO210" s="633">
        <f t="shared" si="379"/>
        <v>8.1378995780911474</v>
      </c>
      <c r="AP210" s="634">
        <f t="shared" si="380"/>
        <v>8.1378995780911474</v>
      </c>
      <c r="AQ210" s="222"/>
      <c r="AR210" s="379"/>
      <c r="AS210" s="228"/>
      <c r="AT210" s="772">
        <f t="shared" si="440"/>
        <v>830000</v>
      </c>
      <c r="AU210" s="773">
        <f t="shared" si="381"/>
        <v>133.47325750148178</v>
      </c>
      <c r="AV210" s="750">
        <f t="shared" si="441"/>
        <v>-662.73777011163816</v>
      </c>
      <c r="AW210" s="720">
        <f t="shared" si="442"/>
        <v>571.51070863878113</v>
      </c>
      <c r="AX210" s="747">
        <f t="shared" si="443"/>
        <v>-967.46681998945905</v>
      </c>
      <c r="AY210" s="643">
        <f t="shared" si="444"/>
        <v>-807.43615543098076</v>
      </c>
      <c r="AZ210" s="457">
        <f t="shared" si="445"/>
        <v>19.979876383498635</v>
      </c>
      <c r="BA210" s="717">
        <f t="shared" si="446"/>
        <v>19.979876383498635</v>
      </c>
      <c r="BB210" s="458">
        <f t="shared" si="382"/>
        <v>820.6602462747353</v>
      </c>
      <c r="BC210" s="459">
        <f t="shared" si="382"/>
        <v>820.6602462747353</v>
      </c>
      <c r="BD210" s="222"/>
      <c r="BE210" s="774"/>
      <c r="BF210" s="539"/>
      <c r="BG210" s="379"/>
      <c r="BH210" s="379"/>
      <c r="BI210" s="460"/>
      <c r="BJ210" s="464">
        <f t="shared" si="469"/>
        <v>830000</v>
      </c>
      <c r="BK210" s="465">
        <f t="shared" si="383"/>
        <v>303820</v>
      </c>
      <c r="BL210" s="637">
        <f t="shared" si="384"/>
        <v>526180</v>
      </c>
      <c r="BM210" s="219"/>
      <c r="BN210" s="219"/>
      <c r="BO210" s="464">
        <f t="shared" si="447"/>
        <v>830000</v>
      </c>
      <c r="BP210" s="465">
        <f t="shared" si="385"/>
        <v>354300</v>
      </c>
      <c r="BQ210" s="637">
        <f t="shared" si="448"/>
        <v>475700</v>
      </c>
      <c r="BR210" s="707">
        <f t="shared" si="386"/>
        <v>-50480</v>
      </c>
      <c r="BS210" s="298"/>
      <c r="BT210" s="379"/>
      <c r="BU210" s="298"/>
      <c r="BV210" s="464">
        <f t="shared" si="470"/>
        <v>830000</v>
      </c>
      <c r="BW210" s="464">
        <f t="shared" si="471"/>
        <v>17622.42885</v>
      </c>
      <c r="BX210" s="637">
        <f t="shared" si="387"/>
        <v>543802.42885000003</v>
      </c>
      <c r="BY210" s="707">
        <f t="shared" si="388"/>
        <v>17622.428850000026</v>
      </c>
      <c r="BZ210" s="298"/>
      <c r="CA210" s="379"/>
      <c r="CB210" s="219"/>
      <c r="CC210" s="464">
        <f t="shared" si="373"/>
        <v>26302.132611940302</v>
      </c>
      <c r="CD210" s="464">
        <f t="shared" si="389"/>
        <v>856302.13261194027</v>
      </c>
      <c r="CE210" s="465">
        <f t="shared" si="390"/>
        <v>323157.8317186567</v>
      </c>
      <c r="CF210" s="637">
        <f t="shared" si="472"/>
        <v>533144.30089328357</v>
      </c>
      <c r="CG210" s="707">
        <f t="shared" si="391"/>
        <v>6964.3008932835655</v>
      </c>
      <c r="CH210" s="298"/>
      <c r="CI210" s="465">
        <f t="shared" si="392"/>
        <v>312900</v>
      </c>
      <c r="CJ210" s="464">
        <f t="shared" si="473"/>
        <v>517100</v>
      </c>
      <c r="CK210" s="637">
        <f t="shared" si="474"/>
        <v>17622.42885</v>
      </c>
      <c r="CL210" s="637">
        <f t="shared" si="449"/>
        <v>534722.42885000003</v>
      </c>
      <c r="CM210" s="707">
        <f t="shared" si="393"/>
        <v>8542.4288500000257</v>
      </c>
      <c r="CN210" s="298"/>
      <c r="CO210" s="379"/>
      <c r="CP210" s="539"/>
      <c r="CQ210" s="379"/>
      <c r="CR210" s="26"/>
      <c r="CS210" s="519">
        <f t="shared" si="450"/>
        <v>830000</v>
      </c>
      <c r="CT210" s="520">
        <f t="shared" si="486"/>
        <v>338400</v>
      </c>
      <c r="CU210" s="521">
        <f t="shared" si="394"/>
        <v>491600</v>
      </c>
      <c r="CV210" s="523">
        <f t="shared" si="395"/>
        <v>-34580</v>
      </c>
      <c r="CW210" s="26"/>
      <c r="CX210" s="519">
        <f t="shared" si="451"/>
        <v>830000</v>
      </c>
      <c r="CY210" s="520">
        <f t="shared" si="483"/>
        <v>290500</v>
      </c>
      <c r="CZ210" s="521">
        <f t="shared" si="396"/>
        <v>539500</v>
      </c>
      <c r="DA210" s="522">
        <f t="shared" si="397"/>
        <v>13320</v>
      </c>
      <c r="DB210" s="521">
        <f t="shared" si="452"/>
        <v>16500</v>
      </c>
      <c r="DC210" s="521">
        <f t="shared" si="398"/>
        <v>556000</v>
      </c>
      <c r="DD210" s="522">
        <f t="shared" si="475"/>
        <v>29820</v>
      </c>
      <c r="DE210" s="533">
        <f t="shared" si="453"/>
        <v>571.51070863878113</v>
      </c>
      <c r="DF210" s="26"/>
      <c r="DG210" s="379"/>
      <c r="DH210" s="480"/>
      <c r="DI210" s="519">
        <f t="shared" si="454"/>
        <v>830000</v>
      </c>
      <c r="DJ210" s="520">
        <f t="shared" si="484"/>
        <v>354300</v>
      </c>
      <c r="DK210" s="529">
        <f t="shared" si="399"/>
        <v>475700</v>
      </c>
      <c r="DL210" s="743">
        <f t="shared" si="400"/>
        <v>-50480</v>
      </c>
      <c r="DM210" s="744">
        <f t="shared" si="401"/>
        <v>-967.46681998945905</v>
      </c>
      <c r="DN210" s="480"/>
      <c r="DO210" s="379"/>
      <c r="DP210" s="484"/>
      <c r="DQ210" s="519">
        <f t="shared" si="455"/>
        <v>830000</v>
      </c>
      <c r="DR210" s="708">
        <f t="shared" si="402"/>
        <v>345950</v>
      </c>
      <c r="DS210" s="529">
        <f t="shared" si="403"/>
        <v>484050</v>
      </c>
      <c r="DT210" s="743">
        <f t="shared" si="404"/>
        <v>-42130</v>
      </c>
      <c r="DU210" s="744">
        <f t="shared" si="405"/>
        <v>-807.43615543098076</v>
      </c>
      <c r="DV210" s="484"/>
      <c r="DW210" s="379"/>
      <c r="DX210" s="486"/>
      <c r="DY210" s="464">
        <f t="shared" si="476"/>
        <v>830000</v>
      </c>
      <c r="DZ210" s="708">
        <f t="shared" si="406"/>
        <v>302777.5</v>
      </c>
      <c r="EA210" s="529">
        <f t="shared" si="477"/>
        <v>527222.5</v>
      </c>
      <c r="EB210" s="530">
        <f t="shared" si="478"/>
        <v>1042.5</v>
      </c>
      <c r="EC210" s="533">
        <f t="shared" si="479"/>
        <v>39.959752766997269</v>
      </c>
      <c r="ED210" s="464">
        <f t="shared" si="485"/>
        <v>0</v>
      </c>
      <c r="EE210" s="524">
        <f t="shared" si="407"/>
        <v>1042.5</v>
      </c>
      <c r="EF210" s="531">
        <f t="shared" si="480"/>
        <v>39.959752766997269</v>
      </c>
      <c r="EG210" s="531">
        <f t="shared" si="481"/>
        <v>19.979876383498635</v>
      </c>
      <c r="EH210" s="486"/>
      <c r="EI210" s="379"/>
      <c r="EJ210" s="686"/>
      <c r="EK210" s="519">
        <f t="shared" si="457"/>
        <v>830000</v>
      </c>
      <c r="EL210" s="708">
        <f t="shared" si="408"/>
        <v>225050.00000000003</v>
      </c>
      <c r="EM210" s="529">
        <f t="shared" si="409"/>
        <v>604950</v>
      </c>
      <c r="EN210" s="530">
        <f t="shared" si="410"/>
        <v>78770</v>
      </c>
      <c r="EO210" s="531">
        <f t="shared" si="411"/>
        <v>1509.6545445833931</v>
      </c>
      <c r="EP210" s="641">
        <f t="shared" si="412"/>
        <v>0</v>
      </c>
      <c r="EQ210" s="530">
        <f t="shared" si="413"/>
        <v>78770</v>
      </c>
      <c r="ER210" s="532">
        <f t="shared" si="414"/>
        <v>1509.6545445833931</v>
      </c>
      <c r="ES210" s="686"/>
      <c r="ET210" s="379"/>
      <c r="EU210" s="686"/>
      <c r="EV210" s="519">
        <f t="shared" si="458"/>
        <v>830000</v>
      </c>
      <c r="EW210" s="708">
        <f t="shared" si="415"/>
        <v>303300</v>
      </c>
      <c r="EX210" s="529">
        <f t="shared" si="416"/>
        <v>526700</v>
      </c>
      <c r="EY210" s="530">
        <f t="shared" si="417"/>
        <v>520</v>
      </c>
      <c r="EZ210" s="531">
        <f t="shared" si="418"/>
        <v>9.9659815054381671</v>
      </c>
      <c r="FA210" s="641">
        <f t="shared" si="419"/>
        <v>0</v>
      </c>
      <c r="FB210" s="530">
        <f t="shared" si="420"/>
        <v>520</v>
      </c>
      <c r="FC210" s="532">
        <f t="shared" si="421"/>
        <v>9.9659815054381671</v>
      </c>
      <c r="FD210" s="686"/>
      <c r="FE210" s="379"/>
      <c r="FF210" s="686"/>
      <c r="FG210" s="519">
        <f t="shared" si="459"/>
        <v>830000</v>
      </c>
      <c r="FH210" s="708">
        <f t="shared" si="422"/>
        <v>300000</v>
      </c>
      <c r="FI210" s="529">
        <f t="shared" si="423"/>
        <v>530000</v>
      </c>
      <c r="FJ210" s="530">
        <f t="shared" si="424"/>
        <v>3820</v>
      </c>
      <c r="FK210" s="531">
        <f t="shared" si="425"/>
        <v>73.21163336687269</v>
      </c>
      <c r="FL210" s="641">
        <f t="shared" si="426"/>
        <v>0</v>
      </c>
      <c r="FM210" s="530">
        <f t="shared" si="427"/>
        <v>3820</v>
      </c>
      <c r="FN210" s="532">
        <f t="shared" si="428"/>
        <v>73.21163336687269</v>
      </c>
      <c r="FO210" s="686"/>
      <c r="FP210" s="379"/>
      <c r="FQ210" s="686"/>
      <c r="FR210" s="519">
        <f t="shared" si="460"/>
        <v>830000</v>
      </c>
      <c r="FS210" s="708">
        <f t="shared" si="429"/>
        <v>261000</v>
      </c>
      <c r="FT210" s="529">
        <f t="shared" si="430"/>
        <v>569000</v>
      </c>
      <c r="FU210" s="530">
        <f t="shared" si="431"/>
        <v>42820</v>
      </c>
      <c r="FV210" s="531">
        <f t="shared" si="432"/>
        <v>820.6602462747353</v>
      </c>
      <c r="FW210" s="641">
        <f t="shared" si="433"/>
        <v>0</v>
      </c>
      <c r="FX210" s="530">
        <f t="shared" si="434"/>
        <v>42820</v>
      </c>
      <c r="FY210" s="532">
        <f t="shared" si="435"/>
        <v>820.6602462747353</v>
      </c>
      <c r="FZ210" s="686"/>
      <c r="GA210" s="379"/>
      <c r="GB210" s="379"/>
      <c r="GC210" s="379"/>
      <c r="GD210" s="379"/>
      <c r="GE210" s="379"/>
      <c r="GF210" s="379"/>
      <c r="GG210" s="379"/>
    </row>
    <row r="211" spans="1:189" s="1" customFormat="1" x14ac:dyDescent="0.25">
      <c r="A211" s="379"/>
      <c r="B211" s="379"/>
      <c r="C211" s="379"/>
      <c r="D211" s="379"/>
      <c r="E211" s="379"/>
      <c r="F211" s="379"/>
      <c r="G211" s="379"/>
      <c r="H211" s="379"/>
      <c r="I211" s="539"/>
      <c r="J211" s="379"/>
      <c r="K211" s="379"/>
      <c r="L211" s="379"/>
      <c r="M211" s="379"/>
      <c r="N211" s="379"/>
      <c r="O211" s="379"/>
      <c r="P211" s="379"/>
      <c r="Q211" s="379"/>
      <c r="R211" s="539"/>
      <c r="S211" s="379"/>
      <c r="T211" s="228"/>
      <c r="U211" s="450">
        <f t="shared" si="461"/>
        <v>835000</v>
      </c>
      <c r="V211" s="712">
        <f t="shared" si="462"/>
        <v>6964.3008932835655</v>
      </c>
      <c r="W211" s="752">
        <f t="shared" si="463"/>
        <v>-34880</v>
      </c>
      <c r="X211" s="697">
        <f t="shared" si="464"/>
        <v>30020</v>
      </c>
      <c r="Y211" s="745">
        <f t="shared" si="465"/>
        <v>-50930</v>
      </c>
      <c r="Z211" s="642">
        <f t="shared" si="466"/>
        <v>-42430</v>
      </c>
      <c r="AA211" s="439">
        <f t="shared" si="467"/>
        <v>1042.5</v>
      </c>
      <c r="AB211" s="713">
        <f t="shared" si="468"/>
        <v>1042.5</v>
      </c>
      <c r="AC211" s="630">
        <f t="shared" si="374"/>
        <v>43120</v>
      </c>
      <c r="AD211" s="459">
        <f t="shared" si="375"/>
        <v>43120</v>
      </c>
      <c r="AE211" s="228"/>
      <c r="AF211" s="379"/>
      <c r="AG211" s="228"/>
      <c r="AH211" s="715">
        <f t="shared" si="376"/>
        <v>1.3159308605490176</v>
      </c>
      <c r="AI211" s="749">
        <f t="shared" si="436"/>
        <v>-6.590707253934962</v>
      </c>
      <c r="AJ211" s="716">
        <f t="shared" si="377"/>
        <v>5.6723919656859962</v>
      </c>
      <c r="AK211" s="746">
        <f t="shared" si="437"/>
        <v>-9.6234151503127183</v>
      </c>
      <c r="AL211" s="643">
        <f t="shared" si="438"/>
        <v>-8.0173081646920998</v>
      </c>
      <c r="AM211" s="457">
        <f t="shared" si="439"/>
        <v>0.19698429794229352</v>
      </c>
      <c r="AN211" s="717">
        <f t="shared" si="378"/>
        <v>0.19698429794229352</v>
      </c>
      <c r="AO211" s="633">
        <f t="shared" si="379"/>
        <v>8.1476862611718914</v>
      </c>
      <c r="AP211" s="634">
        <f t="shared" si="380"/>
        <v>8.1476862611718914</v>
      </c>
      <c r="AQ211" s="222"/>
      <c r="AR211" s="379"/>
      <c r="AS211" s="228"/>
      <c r="AT211" s="772">
        <f t="shared" si="440"/>
        <v>835000</v>
      </c>
      <c r="AU211" s="773">
        <f t="shared" si="381"/>
        <v>133.47325750148178</v>
      </c>
      <c r="AV211" s="750">
        <f t="shared" si="441"/>
        <v>-668.48737482631407</v>
      </c>
      <c r="AW211" s="720">
        <f t="shared" si="442"/>
        <v>575.34377844856499</v>
      </c>
      <c r="AX211" s="747">
        <f t="shared" si="443"/>
        <v>-976.09122706147286</v>
      </c>
      <c r="AY211" s="643">
        <f t="shared" si="444"/>
        <v>-813.18576014565667</v>
      </c>
      <c r="AZ211" s="457">
        <f t="shared" si="445"/>
        <v>19.979876383498635</v>
      </c>
      <c r="BA211" s="717">
        <f t="shared" si="446"/>
        <v>19.979876383498635</v>
      </c>
      <c r="BB211" s="458">
        <f t="shared" si="382"/>
        <v>826.4098509894111</v>
      </c>
      <c r="BC211" s="459">
        <f t="shared" si="382"/>
        <v>826.4098509894111</v>
      </c>
      <c r="BD211" s="222"/>
      <c r="BE211" s="774"/>
      <c r="BF211" s="539"/>
      <c r="BG211" s="379"/>
      <c r="BH211" s="379"/>
      <c r="BI211" s="460"/>
      <c r="BJ211" s="464">
        <f t="shared" si="469"/>
        <v>835000</v>
      </c>
      <c r="BK211" s="465">
        <f t="shared" si="383"/>
        <v>305770</v>
      </c>
      <c r="BL211" s="637">
        <f t="shared" si="384"/>
        <v>529230</v>
      </c>
      <c r="BM211" s="219"/>
      <c r="BN211" s="219"/>
      <c r="BO211" s="464">
        <f t="shared" si="447"/>
        <v>835000</v>
      </c>
      <c r="BP211" s="465">
        <f t="shared" si="385"/>
        <v>356700</v>
      </c>
      <c r="BQ211" s="637">
        <f t="shared" si="448"/>
        <v>478300</v>
      </c>
      <c r="BR211" s="707">
        <f t="shared" si="386"/>
        <v>-50930</v>
      </c>
      <c r="BS211" s="298"/>
      <c r="BT211" s="379"/>
      <c r="BU211" s="298"/>
      <c r="BV211" s="464">
        <f t="shared" si="470"/>
        <v>835000</v>
      </c>
      <c r="BW211" s="464">
        <f t="shared" si="471"/>
        <v>17622.42885</v>
      </c>
      <c r="BX211" s="637">
        <f t="shared" si="387"/>
        <v>546852.42885000003</v>
      </c>
      <c r="BY211" s="707">
        <f t="shared" si="388"/>
        <v>17622.428850000026</v>
      </c>
      <c r="BZ211" s="298"/>
      <c r="CA211" s="379"/>
      <c r="CB211" s="219"/>
      <c r="CC211" s="464">
        <f t="shared" si="373"/>
        <v>26302.132611940302</v>
      </c>
      <c r="CD211" s="464">
        <f t="shared" si="389"/>
        <v>861302.13261194027</v>
      </c>
      <c r="CE211" s="465">
        <f t="shared" si="390"/>
        <v>325107.8317186567</v>
      </c>
      <c r="CF211" s="637">
        <f t="shared" si="472"/>
        <v>536194.30089328357</v>
      </c>
      <c r="CG211" s="707">
        <f t="shared" si="391"/>
        <v>6964.3008932835655</v>
      </c>
      <c r="CH211" s="298"/>
      <c r="CI211" s="465">
        <f t="shared" si="392"/>
        <v>314850</v>
      </c>
      <c r="CJ211" s="464">
        <f t="shared" si="473"/>
        <v>520150</v>
      </c>
      <c r="CK211" s="637">
        <f t="shared" si="474"/>
        <v>17622.42885</v>
      </c>
      <c r="CL211" s="637">
        <f t="shared" si="449"/>
        <v>537772.42885000003</v>
      </c>
      <c r="CM211" s="707">
        <f t="shared" si="393"/>
        <v>8542.4288500000257</v>
      </c>
      <c r="CN211" s="298"/>
      <c r="CO211" s="379"/>
      <c r="CP211" s="539"/>
      <c r="CQ211" s="379"/>
      <c r="CR211" s="26"/>
      <c r="CS211" s="519">
        <f t="shared" si="450"/>
        <v>835000</v>
      </c>
      <c r="CT211" s="520">
        <f t="shared" si="486"/>
        <v>340650</v>
      </c>
      <c r="CU211" s="521">
        <f t="shared" si="394"/>
        <v>494350</v>
      </c>
      <c r="CV211" s="523">
        <f t="shared" si="395"/>
        <v>-34880</v>
      </c>
      <c r="CW211" s="26"/>
      <c r="CX211" s="519">
        <f t="shared" si="451"/>
        <v>835000</v>
      </c>
      <c r="CY211" s="520">
        <f t="shared" si="483"/>
        <v>292250</v>
      </c>
      <c r="CZ211" s="521">
        <f t="shared" si="396"/>
        <v>542750</v>
      </c>
      <c r="DA211" s="522">
        <f t="shared" si="397"/>
        <v>13520</v>
      </c>
      <c r="DB211" s="521">
        <f t="shared" si="452"/>
        <v>16500</v>
      </c>
      <c r="DC211" s="521">
        <f t="shared" si="398"/>
        <v>559250</v>
      </c>
      <c r="DD211" s="522">
        <f t="shared" si="475"/>
        <v>30020</v>
      </c>
      <c r="DE211" s="533">
        <f t="shared" si="453"/>
        <v>575.34377844856499</v>
      </c>
      <c r="DF211" s="26"/>
      <c r="DG211" s="379"/>
      <c r="DH211" s="480"/>
      <c r="DI211" s="519">
        <f t="shared" si="454"/>
        <v>835000</v>
      </c>
      <c r="DJ211" s="520">
        <f t="shared" si="484"/>
        <v>356700</v>
      </c>
      <c r="DK211" s="529">
        <f t="shared" si="399"/>
        <v>478300</v>
      </c>
      <c r="DL211" s="743">
        <f t="shared" si="400"/>
        <v>-50930</v>
      </c>
      <c r="DM211" s="744">
        <f t="shared" si="401"/>
        <v>-976.09122706147286</v>
      </c>
      <c r="DN211" s="480"/>
      <c r="DO211" s="379"/>
      <c r="DP211" s="484"/>
      <c r="DQ211" s="519">
        <f t="shared" si="455"/>
        <v>835000</v>
      </c>
      <c r="DR211" s="708">
        <f t="shared" si="402"/>
        <v>348200</v>
      </c>
      <c r="DS211" s="529">
        <f t="shared" si="403"/>
        <v>486800</v>
      </c>
      <c r="DT211" s="743">
        <f t="shared" si="404"/>
        <v>-42430</v>
      </c>
      <c r="DU211" s="744">
        <f t="shared" si="405"/>
        <v>-813.18576014565667</v>
      </c>
      <c r="DV211" s="484"/>
      <c r="DW211" s="379"/>
      <c r="DX211" s="486"/>
      <c r="DY211" s="464">
        <f t="shared" si="476"/>
        <v>835000</v>
      </c>
      <c r="DZ211" s="708">
        <f t="shared" si="406"/>
        <v>304727.5</v>
      </c>
      <c r="EA211" s="529">
        <f t="shared" si="477"/>
        <v>530272.5</v>
      </c>
      <c r="EB211" s="530">
        <f t="shared" si="478"/>
        <v>1042.5</v>
      </c>
      <c r="EC211" s="533">
        <f t="shared" si="479"/>
        <v>39.959752766997269</v>
      </c>
      <c r="ED211" s="464">
        <f t="shared" si="485"/>
        <v>0</v>
      </c>
      <c r="EE211" s="524">
        <f t="shared" si="407"/>
        <v>1042.5</v>
      </c>
      <c r="EF211" s="531">
        <f t="shared" si="480"/>
        <v>39.959752766997269</v>
      </c>
      <c r="EG211" s="531">
        <f t="shared" si="481"/>
        <v>19.979876383498635</v>
      </c>
      <c r="EH211" s="486"/>
      <c r="EI211" s="379"/>
      <c r="EJ211" s="686"/>
      <c r="EK211" s="519">
        <f t="shared" si="457"/>
        <v>835000</v>
      </c>
      <c r="EL211" s="708">
        <f t="shared" si="408"/>
        <v>226450.00000000003</v>
      </c>
      <c r="EM211" s="529">
        <f t="shared" si="409"/>
        <v>608550</v>
      </c>
      <c r="EN211" s="530">
        <f t="shared" si="410"/>
        <v>79320</v>
      </c>
      <c r="EO211" s="531">
        <f t="shared" si="411"/>
        <v>1520.1954865602991</v>
      </c>
      <c r="EP211" s="641">
        <f t="shared" si="412"/>
        <v>0</v>
      </c>
      <c r="EQ211" s="530">
        <f t="shared" si="413"/>
        <v>79320</v>
      </c>
      <c r="ER211" s="532">
        <f t="shared" si="414"/>
        <v>1520.1954865602991</v>
      </c>
      <c r="ES211" s="686"/>
      <c r="ET211" s="379"/>
      <c r="EU211" s="686"/>
      <c r="EV211" s="519">
        <f t="shared" si="458"/>
        <v>835000</v>
      </c>
      <c r="EW211" s="708">
        <f t="shared" si="415"/>
        <v>305250</v>
      </c>
      <c r="EX211" s="529">
        <f t="shared" si="416"/>
        <v>529750</v>
      </c>
      <c r="EY211" s="530">
        <f t="shared" si="417"/>
        <v>520</v>
      </c>
      <c r="EZ211" s="531">
        <f t="shared" si="418"/>
        <v>9.9659815054381671</v>
      </c>
      <c r="FA211" s="641">
        <f t="shared" si="419"/>
        <v>0</v>
      </c>
      <c r="FB211" s="530">
        <f t="shared" si="420"/>
        <v>520</v>
      </c>
      <c r="FC211" s="532">
        <f t="shared" si="421"/>
        <v>9.9659815054381671</v>
      </c>
      <c r="FD211" s="686"/>
      <c r="FE211" s="379"/>
      <c r="FF211" s="686"/>
      <c r="FG211" s="519">
        <f t="shared" si="459"/>
        <v>835000</v>
      </c>
      <c r="FH211" s="708">
        <f t="shared" si="422"/>
        <v>301950</v>
      </c>
      <c r="FI211" s="529">
        <f t="shared" si="423"/>
        <v>533050</v>
      </c>
      <c r="FJ211" s="530">
        <f t="shared" si="424"/>
        <v>3820</v>
      </c>
      <c r="FK211" s="531">
        <f t="shared" si="425"/>
        <v>73.21163336687269</v>
      </c>
      <c r="FL211" s="641">
        <f t="shared" si="426"/>
        <v>0</v>
      </c>
      <c r="FM211" s="530">
        <f t="shared" si="427"/>
        <v>3820</v>
      </c>
      <c r="FN211" s="532">
        <f t="shared" si="428"/>
        <v>73.21163336687269</v>
      </c>
      <c r="FO211" s="686"/>
      <c r="FP211" s="379"/>
      <c r="FQ211" s="686"/>
      <c r="FR211" s="519">
        <f t="shared" si="460"/>
        <v>835000</v>
      </c>
      <c r="FS211" s="708">
        <f t="shared" si="429"/>
        <v>262650</v>
      </c>
      <c r="FT211" s="529">
        <f t="shared" si="430"/>
        <v>572350</v>
      </c>
      <c r="FU211" s="530">
        <f t="shared" si="431"/>
        <v>43120</v>
      </c>
      <c r="FV211" s="531">
        <f t="shared" si="432"/>
        <v>826.4098509894111</v>
      </c>
      <c r="FW211" s="641">
        <f t="shared" si="433"/>
        <v>0</v>
      </c>
      <c r="FX211" s="530">
        <f t="shared" si="434"/>
        <v>43120</v>
      </c>
      <c r="FY211" s="532">
        <f t="shared" si="435"/>
        <v>826.4098509894111</v>
      </c>
      <c r="FZ211" s="686"/>
      <c r="GA211" s="379"/>
      <c r="GB211" s="379"/>
      <c r="GC211" s="379"/>
      <c r="GD211" s="379"/>
      <c r="GE211" s="379"/>
      <c r="GF211" s="379"/>
      <c r="GG211" s="379"/>
    </row>
    <row r="212" spans="1:189" s="1" customFormat="1" x14ac:dyDescent="0.25">
      <c r="A212" s="379"/>
      <c r="B212" s="379"/>
      <c r="C212" s="379"/>
      <c r="D212" s="379"/>
      <c r="E212" s="379"/>
      <c r="F212" s="379"/>
      <c r="G212" s="379"/>
      <c r="H212" s="379"/>
      <c r="I212" s="539"/>
      <c r="J212" s="379"/>
      <c r="K212" s="379"/>
      <c r="L212" s="379"/>
      <c r="M212" s="379"/>
      <c r="N212" s="379"/>
      <c r="O212" s="379"/>
      <c r="P212" s="379"/>
      <c r="Q212" s="379"/>
      <c r="R212" s="539"/>
      <c r="S212" s="379"/>
      <c r="T212" s="228"/>
      <c r="U212" s="450">
        <f t="shared" si="461"/>
        <v>840000</v>
      </c>
      <c r="V212" s="712">
        <f t="shared" si="462"/>
        <v>6964.3008932835655</v>
      </c>
      <c r="W212" s="752">
        <f t="shared" si="463"/>
        <v>-35180</v>
      </c>
      <c r="X212" s="697">
        <f t="shared" si="464"/>
        <v>30220</v>
      </c>
      <c r="Y212" s="745">
        <f t="shared" si="465"/>
        <v>-51380</v>
      </c>
      <c r="Z212" s="642">
        <f t="shared" si="466"/>
        <v>-42730</v>
      </c>
      <c r="AA212" s="439">
        <f t="shared" si="467"/>
        <v>1042.5</v>
      </c>
      <c r="AB212" s="713">
        <f t="shared" si="468"/>
        <v>1042.5</v>
      </c>
      <c r="AC212" s="630">
        <f t="shared" si="374"/>
        <v>43420</v>
      </c>
      <c r="AD212" s="459">
        <f t="shared" si="375"/>
        <v>43420</v>
      </c>
      <c r="AE212" s="228"/>
      <c r="AF212" s="379"/>
      <c r="AG212" s="228"/>
      <c r="AH212" s="715">
        <f t="shared" si="376"/>
        <v>1.3083904887058626</v>
      </c>
      <c r="AI212" s="749">
        <f t="shared" si="436"/>
        <v>-6.6093033741639742</v>
      </c>
      <c r="AJ212" s="716">
        <f t="shared" si="377"/>
        <v>5.6774629894040727</v>
      </c>
      <c r="AK212" s="746">
        <f t="shared" si="437"/>
        <v>-9.6528143082588116</v>
      </c>
      <c r="AL212" s="643">
        <f t="shared" si="438"/>
        <v>-8.0277297662884202</v>
      </c>
      <c r="AM212" s="457">
        <f t="shared" si="439"/>
        <v>0.19585556474036223</v>
      </c>
      <c r="AN212" s="717">
        <f t="shared" si="378"/>
        <v>0.19585556474036223</v>
      </c>
      <c r="AO212" s="633">
        <f t="shared" si="379"/>
        <v>8.1573607875554224</v>
      </c>
      <c r="AP212" s="634">
        <f t="shared" si="380"/>
        <v>8.1573607875554224</v>
      </c>
      <c r="AQ212" s="222"/>
      <c r="AR212" s="379"/>
      <c r="AS212" s="228"/>
      <c r="AT212" s="772">
        <f t="shared" si="440"/>
        <v>840000</v>
      </c>
      <c r="AU212" s="773">
        <f t="shared" si="381"/>
        <v>133.47325750148178</v>
      </c>
      <c r="AV212" s="750">
        <f t="shared" si="441"/>
        <v>-674.23697954098986</v>
      </c>
      <c r="AW212" s="720">
        <f t="shared" si="442"/>
        <v>579.17684825834885</v>
      </c>
      <c r="AX212" s="747">
        <f t="shared" si="443"/>
        <v>-984.71563413348667</v>
      </c>
      <c r="AY212" s="643">
        <f t="shared" si="444"/>
        <v>-818.93536486033247</v>
      </c>
      <c r="AZ212" s="457">
        <f t="shared" si="445"/>
        <v>19.979876383498635</v>
      </c>
      <c r="BA212" s="717">
        <f t="shared" si="446"/>
        <v>19.979876383498635</v>
      </c>
      <c r="BB212" s="458">
        <f t="shared" si="382"/>
        <v>832.15945570408701</v>
      </c>
      <c r="BC212" s="459">
        <f t="shared" si="382"/>
        <v>832.15945570408701</v>
      </c>
      <c r="BD212" s="222"/>
      <c r="BE212" s="774"/>
      <c r="BF212" s="539"/>
      <c r="BG212" s="379"/>
      <c r="BH212" s="379"/>
      <c r="BI212" s="460"/>
      <c r="BJ212" s="464">
        <f t="shared" si="469"/>
        <v>840000</v>
      </c>
      <c r="BK212" s="465">
        <f t="shared" si="383"/>
        <v>307720</v>
      </c>
      <c r="BL212" s="637">
        <f t="shared" si="384"/>
        <v>532280</v>
      </c>
      <c r="BM212" s="219"/>
      <c r="BN212" s="219"/>
      <c r="BO212" s="464">
        <f t="shared" si="447"/>
        <v>840000</v>
      </c>
      <c r="BP212" s="465">
        <f t="shared" si="385"/>
        <v>359100</v>
      </c>
      <c r="BQ212" s="637">
        <f t="shared" si="448"/>
        <v>480900</v>
      </c>
      <c r="BR212" s="707">
        <f t="shared" si="386"/>
        <v>-51380</v>
      </c>
      <c r="BS212" s="298"/>
      <c r="BT212" s="379"/>
      <c r="BU212" s="298"/>
      <c r="BV212" s="464">
        <f t="shared" si="470"/>
        <v>840000</v>
      </c>
      <c r="BW212" s="464">
        <f t="shared" si="471"/>
        <v>17622.42885</v>
      </c>
      <c r="BX212" s="637">
        <f t="shared" si="387"/>
        <v>549902.42885000003</v>
      </c>
      <c r="BY212" s="707">
        <f t="shared" si="388"/>
        <v>17622.428850000026</v>
      </c>
      <c r="BZ212" s="298"/>
      <c r="CA212" s="379"/>
      <c r="CB212" s="219"/>
      <c r="CC212" s="464">
        <f t="shared" si="373"/>
        <v>26302.132611940302</v>
      </c>
      <c r="CD212" s="464">
        <f t="shared" si="389"/>
        <v>866302.13261194027</v>
      </c>
      <c r="CE212" s="465">
        <f t="shared" si="390"/>
        <v>327057.8317186567</v>
      </c>
      <c r="CF212" s="637">
        <f t="shared" si="472"/>
        <v>539244.30089328357</v>
      </c>
      <c r="CG212" s="707">
        <f t="shared" si="391"/>
        <v>6964.3008932835655</v>
      </c>
      <c r="CH212" s="298"/>
      <c r="CI212" s="465">
        <f t="shared" si="392"/>
        <v>316800</v>
      </c>
      <c r="CJ212" s="464">
        <f t="shared" si="473"/>
        <v>523200</v>
      </c>
      <c r="CK212" s="637">
        <f t="shared" si="474"/>
        <v>17622.42885</v>
      </c>
      <c r="CL212" s="637">
        <f t="shared" si="449"/>
        <v>540822.42885000003</v>
      </c>
      <c r="CM212" s="707">
        <f t="shared" si="393"/>
        <v>8542.4288500000257</v>
      </c>
      <c r="CN212" s="298"/>
      <c r="CO212" s="379"/>
      <c r="CP212" s="539"/>
      <c r="CQ212" s="379"/>
      <c r="CR212" s="26"/>
      <c r="CS212" s="519">
        <f t="shared" si="450"/>
        <v>840000</v>
      </c>
      <c r="CT212" s="520">
        <f t="shared" si="486"/>
        <v>342900</v>
      </c>
      <c r="CU212" s="521">
        <f t="shared" si="394"/>
        <v>497100</v>
      </c>
      <c r="CV212" s="523">
        <f t="shared" si="395"/>
        <v>-35180</v>
      </c>
      <c r="CW212" s="26"/>
      <c r="CX212" s="519">
        <f t="shared" si="451"/>
        <v>840000</v>
      </c>
      <c r="CY212" s="520">
        <f t="shared" si="483"/>
        <v>294000</v>
      </c>
      <c r="CZ212" s="521">
        <f t="shared" si="396"/>
        <v>546000</v>
      </c>
      <c r="DA212" s="522">
        <f t="shared" si="397"/>
        <v>13720</v>
      </c>
      <c r="DB212" s="521">
        <f t="shared" si="452"/>
        <v>16500</v>
      </c>
      <c r="DC212" s="521">
        <f t="shared" si="398"/>
        <v>562500</v>
      </c>
      <c r="DD212" s="522">
        <f t="shared" si="475"/>
        <v>30220</v>
      </c>
      <c r="DE212" s="533">
        <f t="shared" si="453"/>
        <v>579.17684825834885</v>
      </c>
      <c r="DF212" s="26"/>
      <c r="DG212" s="379"/>
      <c r="DH212" s="480"/>
      <c r="DI212" s="519">
        <f t="shared" si="454"/>
        <v>840000</v>
      </c>
      <c r="DJ212" s="520">
        <f t="shared" si="484"/>
        <v>359100</v>
      </c>
      <c r="DK212" s="529">
        <f t="shared" si="399"/>
        <v>480900</v>
      </c>
      <c r="DL212" s="743">
        <f t="shared" si="400"/>
        <v>-51380</v>
      </c>
      <c r="DM212" s="744">
        <f t="shared" si="401"/>
        <v>-984.71563413348667</v>
      </c>
      <c r="DN212" s="480"/>
      <c r="DO212" s="379"/>
      <c r="DP212" s="484"/>
      <c r="DQ212" s="519">
        <f t="shared" si="455"/>
        <v>840000</v>
      </c>
      <c r="DR212" s="708">
        <f t="shared" si="402"/>
        <v>350450</v>
      </c>
      <c r="DS212" s="529">
        <f t="shared" si="403"/>
        <v>489550</v>
      </c>
      <c r="DT212" s="743">
        <f t="shared" si="404"/>
        <v>-42730</v>
      </c>
      <c r="DU212" s="744">
        <f t="shared" si="405"/>
        <v>-818.93536486033247</v>
      </c>
      <c r="DV212" s="484"/>
      <c r="DW212" s="379"/>
      <c r="DX212" s="486"/>
      <c r="DY212" s="464">
        <f t="shared" si="476"/>
        <v>840000</v>
      </c>
      <c r="DZ212" s="708">
        <f t="shared" si="406"/>
        <v>306677.5</v>
      </c>
      <c r="EA212" s="529">
        <f t="shared" si="477"/>
        <v>533322.5</v>
      </c>
      <c r="EB212" s="530">
        <f t="shared" si="478"/>
        <v>1042.5</v>
      </c>
      <c r="EC212" s="533">
        <f t="shared" si="479"/>
        <v>39.959752766997269</v>
      </c>
      <c r="ED212" s="464">
        <f t="shared" si="485"/>
        <v>0</v>
      </c>
      <c r="EE212" s="524">
        <f t="shared" si="407"/>
        <v>1042.5</v>
      </c>
      <c r="EF212" s="531">
        <f t="shared" si="480"/>
        <v>39.959752766997269</v>
      </c>
      <c r="EG212" s="531">
        <f t="shared" si="481"/>
        <v>19.979876383498635</v>
      </c>
      <c r="EH212" s="486"/>
      <c r="EI212" s="379"/>
      <c r="EJ212" s="686"/>
      <c r="EK212" s="519">
        <f t="shared" si="457"/>
        <v>840000</v>
      </c>
      <c r="EL212" s="708">
        <f t="shared" si="408"/>
        <v>227850.00000000003</v>
      </c>
      <c r="EM212" s="529">
        <f t="shared" si="409"/>
        <v>612150</v>
      </c>
      <c r="EN212" s="530">
        <f t="shared" si="410"/>
        <v>79870</v>
      </c>
      <c r="EO212" s="531">
        <f t="shared" si="411"/>
        <v>1530.7364285372048</v>
      </c>
      <c r="EP212" s="641">
        <f t="shared" si="412"/>
        <v>0</v>
      </c>
      <c r="EQ212" s="530">
        <f t="shared" si="413"/>
        <v>79870</v>
      </c>
      <c r="ER212" s="532">
        <f t="shared" si="414"/>
        <v>1530.7364285372048</v>
      </c>
      <c r="ES212" s="686"/>
      <c r="ET212" s="379"/>
      <c r="EU212" s="686"/>
      <c r="EV212" s="519">
        <f t="shared" si="458"/>
        <v>840000</v>
      </c>
      <c r="EW212" s="708">
        <f t="shared" si="415"/>
        <v>307200</v>
      </c>
      <c r="EX212" s="529">
        <f t="shared" si="416"/>
        <v>532800</v>
      </c>
      <c r="EY212" s="530">
        <f t="shared" si="417"/>
        <v>520</v>
      </c>
      <c r="EZ212" s="531">
        <f t="shared" si="418"/>
        <v>9.9659815054381671</v>
      </c>
      <c r="FA212" s="641">
        <f t="shared" si="419"/>
        <v>0</v>
      </c>
      <c r="FB212" s="530">
        <f t="shared" si="420"/>
        <v>520</v>
      </c>
      <c r="FC212" s="532">
        <f t="shared" si="421"/>
        <v>9.9659815054381671</v>
      </c>
      <c r="FD212" s="686"/>
      <c r="FE212" s="379"/>
      <c r="FF212" s="686"/>
      <c r="FG212" s="519">
        <f t="shared" si="459"/>
        <v>840000</v>
      </c>
      <c r="FH212" s="708">
        <f t="shared" si="422"/>
        <v>303900</v>
      </c>
      <c r="FI212" s="529">
        <f t="shared" si="423"/>
        <v>536100</v>
      </c>
      <c r="FJ212" s="530">
        <f t="shared" si="424"/>
        <v>3820</v>
      </c>
      <c r="FK212" s="531">
        <f t="shared" si="425"/>
        <v>73.21163336687269</v>
      </c>
      <c r="FL212" s="641">
        <f t="shared" si="426"/>
        <v>0</v>
      </c>
      <c r="FM212" s="530">
        <f t="shared" si="427"/>
        <v>3820</v>
      </c>
      <c r="FN212" s="532">
        <f t="shared" si="428"/>
        <v>73.21163336687269</v>
      </c>
      <c r="FO212" s="686"/>
      <c r="FP212" s="379"/>
      <c r="FQ212" s="686"/>
      <c r="FR212" s="519">
        <f t="shared" si="460"/>
        <v>840000</v>
      </c>
      <c r="FS212" s="708">
        <f t="shared" si="429"/>
        <v>264300</v>
      </c>
      <c r="FT212" s="529">
        <f t="shared" si="430"/>
        <v>575700</v>
      </c>
      <c r="FU212" s="530">
        <f t="shared" si="431"/>
        <v>43420</v>
      </c>
      <c r="FV212" s="531">
        <f t="shared" si="432"/>
        <v>832.15945570408701</v>
      </c>
      <c r="FW212" s="641">
        <f t="shared" si="433"/>
        <v>0</v>
      </c>
      <c r="FX212" s="530">
        <f t="shared" si="434"/>
        <v>43420</v>
      </c>
      <c r="FY212" s="532">
        <f t="shared" si="435"/>
        <v>832.15945570408701</v>
      </c>
      <c r="FZ212" s="686"/>
      <c r="GA212" s="379"/>
      <c r="GB212" s="379"/>
      <c r="GC212" s="379"/>
      <c r="GD212" s="379"/>
      <c r="GE212" s="379"/>
      <c r="GF212" s="379"/>
      <c r="GG212" s="379"/>
    </row>
    <row r="213" spans="1:189" s="1" customFormat="1" x14ac:dyDescent="0.25">
      <c r="A213" s="379"/>
      <c r="B213" s="379"/>
      <c r="C213" s="379"/>
      <c r="D213" s="379"/>
      <c r="E213" s="379"/>
      <c r="F213" s="379"/>
      <c r="G213" s="379"/>
      <c r="H213" s="379"/>
      <c r="I213" s="539"/>
      <c r="J213" s="379"/>
      <c r="K213" s="379"/>
      <c r="L213" s="379"/>
      <c r="M213" s="379"/>
      <c r="N213" s="379"/>
      <c r="O213" s="379"/>
      <c r="P213" s="379"/>
      <c r="Q213" s="379"/>
      <c r="R213" s="539"/>
      <c r="S213" s="379"/>
      <c r="T213" s="228"/>
      <c r="U213" s="450">
        <f t="shared" si="461"/>
        <v>845000</v>
      </c>
      <c r="V213" s="712">
        <f t="shared" si="462"/>
        <v>6964.3008932835655</v>
      </c>
      <c r="W213" s="752">
        <f t="shared" si="463"/>
        <v>-35480</v>
      </c>
      <c r="X213" s="697">
        <f t="shared" si="464"/>
        <v>30420</v>
      </c>
      <c r="Y213" s="745">
        <f t="shared" si="465"/>
        <v>-51830</v>
      </c>
      <c r="Z213" s="642">
        <f t="shared" si="466"/>
        <v>-43030</v>
      </c>
      <c r="AA213" s="439">
        <f t="shared" si="467"/>
        <v>1042.5</v>
      </c>
      <c r="AB213" s="713">
        <f t="shared" si="468"/>
        <v>1042.5</v>
      </c>
      <c r="AC213" s="630">
        <f t="shared" si="374"/>
        <v>43720</v>
      </c>
      <c r="AD213" s="459">
        <f t="shared" si="375"/>
        <v>43720</v>
      </c>
      <c r="AE213" s="228"/>
      <c r="AF213" s="379"/>
      <c r="AG213" s="228"/>
      <c r="AH213" s="715">
        <f t="shared" si="376"/>
        <v>1.300936038197666</v>
      </c>
      <c r="AI213" s="749">
        <f t="shared" si="436"/>
        <v>-6.6276875945678366</v>
      </c>
      <c r="AJ213" s="716">
        <f t="shared" si="377"/>
        <v>5.6824762296153777</v>
      </c>
      <c r="AK213" s="746">
        <f t="shared" si="437"/>
        <v>-9.6818784674873442</v>
      </c>
      <c r="AL213" s="643">
        <f t="shared" si="438"/>
        <v>-8.0380326153961104</v>
      </c>
      <c r="AM213" s="457">
        <f t="shared" si="439"/>
        <v>0.19473969327330806</v>
      </c>
      <c r="AN213" s="717">
        <f t="shared" si="378"/>
        <v>0.19473969327330806</v>
      </c>
      <c r="AO213" s="633">
        <f t="shared" si="379"/>
        <v>8.166925074253264</v>
      </c>
      <c r="AP213" s="634">
        <f t="shared" si="380"/>
        <v>8.166925074253264</v>
      </c>
      <c r="AQ213" s="222"/>
      <c r="AR213" s="379"/>
      <c r="AS213" s="228"/>
      <c r="AT213" s="772">
        <f t="shared" si="440"/>
        <v>845000</v>
      </c>
      <c r="AU213" s="773">
        <f t="shared" si="381"/>
        <v>133.47325750148178</v>
      </c>
      <c r="AV213" s="750">
        <f t="shared" si="441"/>
        <v>-679.98658425566578</v>
      </c>
      <c r="AW213" s="720">
        <f t="shared" si="442"/>
        <v>583.00991806813283</v>
      </c>
      <c r="AX213" s="775">
        <f t="shared" si="443"/>
        <v>-993.34004120550048</v>
      </c>
      <c r="AY213" s="643">
        <f t="shared" si="444"/>
        <v>-824.68496957500838</v>
      </c>
      <c r="AZ213" s="457">
        <f t="shared" si="445"/>
        <v>19.979876383498635</v>
      </c>
      <c r="BA213" s="717">
        <f t="shared" si="446"/>
        <v>19.979876383498635</v>
      </c>
      <c r="BB213" s="458">
        <f t="shared" si="382"/>
        <v>837.90906041876281</v>
      </c>
      <c r="BC213" s="459">
        <f t="shared" si="382"/>
        <v>837.90906041876281</v>
      </c>
      <c r="BD213" s="222"/>
      <c r="BE213" s="774"/>
      <c r="BF213" s="539"/>
      <c r="BG213" s="379"/>
      <c r="BH213" s="379"/>
      <c r="BI213" s="460"/>
      <c r="BJ213" s="464">
        <f t="shared" si="469"/>
        <v>845000</v>
      </c>
      <c r="BK213" s="465">
        <f t="shared" si="383"/>
        <v>309670</v>
      </c>
      <c r="BL213" s="637">
        <f t="shared" si="384"/>
        <v>535330</v>
      </c>
      <c r="BM213" s="219"/>
      <c r="BN213" s="219"/>
      <c r="BO213" s="464">
        <f t="shared" si="447"/>
        <v>845000</v>
      </c>
      <c r="BP213" s="465">
        <f t="shared" si="385"/>
        <v>361500</v>
      </c>
      <c r="BQ213" s="637">
        <f t="shared" si="448"/>
        <v>483500</v>
      </c>
      <c r="BR213" s="707">
        <f t="shared" si="386"/>
        <v>-51830</v>
      </c>
      <c r="BS213" s="298"/>
      <c r="BT213" s="379"/>
      <c r="BU213" s="298"/>
      <c r="BV213" s="464">
        <f t="shared" si="470"/>
        <v>845000</v>
      </c>
      <c r="BW213" s="464">
        <f t="shared" si="471"/>
        <v>17622.42885</v>
      </c>
      <c r="BX213" s="637">
        <f t="shared" si="387"/>
        <v>552952.42885000003</v>
      </c>
      <c r="BY213" s="707">
        <f t="shared" si="388"/>
        <v>17622.428850000026</v>
      </c>
      <c r="BZ213" s="298"/>
      <c r="CA213" s="379"/>
      <c r="CB213" s="219"/>
      <c r="CC213" s="464">
        <f t="shared" si="373"/>
        <v>26302.132611940302</v>
      </c>
      <c r="CD213" s="464">
        <f t="shared" si="389"/>
        <v>871302.13261194027</v>
      </c>
      <c r="CE213" s="465">
        <f t="shared" si="390"/>
        <v>329007.8317186567</v>
      </c>
      <c r="CF213" s="637">
        <f t="shared" si="472"/>
        <v>542294.30089328357</v>
      </c>
      <c r="CG213" s="707">
        <f t="shared" si="391"/>
        <v>6964.3008932835655</v>
      </c>
      <c r="CH213" s="298"/>
      <c r="CI213" s="465">
        <f t="shared" si="392"/>
        <v>318750</v>
      </c>
      <c r="CJ213" s="464">
        <f t="shared" si="473"/>
        <v>526250</v>
      </c>
      <c r="CK213" s="637">
        <f t="shared" si="474"/>
        <v>17622.42885</v>
      </c>
      <c r="CL213" s="637">
        <f t="shared" si="449"/>
        <v>543872.42885000003</v>
      </c>
      <c r="CM213" s="707">
        <f t="shared" si="393"/>
        <v>8542.4288500000257</v>
      </c>
      <c r="CN213" s="298"/>
      <c r="CO213" s="379"/>
      <c r="CP213" s="539"/>
      <c r="CQ213" s="379"/>
      <c r="CR213" s="26"/>
      <c r="CS213" s="519">
        <f t="shared" si="450"/>
        <v>845000</v>
      </c>
      <c r="CT213" s="520">
        <f t="shared" si="486"/>
        <v>345150</v>
      </c>
      <c r="CU213" s="521">
        <f t="shared" si="394"/>
        <v>499850</v>
      </c>
      <c r="CV213" s="523">
        <f t="shared" si="395"/>
        <v>-35480</v>
      </c>
      <c r="CW213" s="26"/>
      <c r="CX213" s="519">
        <f t="shared" si="451"/>
        <v>845000</v>
      </c>
      <c r="CY213" s="520">
        <f t="shared" si="483"/>
        <v>295750</v>
      </c>
      <c r="CZ213" s="521">
        <f t="shared" si="396"/>
        <v>549250</v>
      </c>
      <c r="DA213" s="522">
        <f t="shared" si="397"/>
        <v>13920</v>
      </c>
      <c r="DB213" s="521">
        <f t="shared" si="452"/>
        <v>16500</v>
      </c>
      <c r="DC213" s="521">
        <f t="shared" si="398"/>
        <v>565750</v>
      </c>
      <c r="DD213" s="522">
        <f t="shared" si="475"/>
        <v>30420</v>
      </c>
      <c r="DE213" s="533">
        <f t="shared" si="453"/>
        <v>583.00991806813283</v>
      </c>
      <c r="DF213" s="26"/>
      <c r="DG213" s="379"/>
      <c r="DH213" s="480"/>
      <c r="DI213" s="519">
        <f t="shared" si="454"/>
        <v>845000</v>
      </c>
      <c r="DJ213" s="520">
        <f t="shared" si="484"/>
        <v>361500</v>
      </c>
      <c r="DK213" s="529">
        <f t="shared" si="399"/>
        <v>483500</v>
      </c>
      <c r="DL213" s="743">
        <f t="shared" si="400"/>
        <v>-51830</v>
      </c>
      <c r="DM213" s="744">
        <f t="shared" si="401"/>
        <v>-993.34004120550048</v>
      </c>
      <c r="DN213" s="480"/>
      <c r="DO213" s="379"/>
      <c r="DP213" s="484"/>
      <c r="DQ213" s="519">
        <f t="shared" si="455"/>
        <v>845000</v>
      </c>
      <c r="DR213" s="708">
        <f t="shared" si="402"/>
        <v>352700</v>
      </c>
      <c r="DS213" s="529">
        <f t="shared" si="403"/>
        <v>492300</v>
      </c>
      <c r="DT213" s="743">
        <f t="shared" si="404"/>
        <v>-43030</v>
      </c>
      <c r="DU213" s="744">
        <f t="shared" si="405"/>
        <v>-824.68496957500838</v>
      </c>
      <c r="DV213" s="484"/>
      <c r="DW213" s="379"/>
      <c r="DX213" s="486"/>
      <c r="DY213" s="464">
        <f t="shared" si="476"/>
        <v>845000</v>
      </c>
      <c r="DZ213" s="708">
        <f t="shared" si="406"/>
        <v>308627.5</v>
      </c>
      <c r="EA213" s="529">
        <f t="shared" si="477"/>
        <v>536372.5</v>
      </c>
      <c r="EB213" s="530">
        <f t="shared" si="478"/>
        <v>1042.5</v>
      </c>
      <c r="EC213" s="533">
        <f t="shared" si="479"/>
        <v>39.959752766997269</v>
      </c>
      <c r="ED213" s="464">
        <f t="shared" si="485"/>
        <v>0</v>
      </c>
      <c r="EE213" s="524">
        <f t="shared" si="407"/>
        <v>1042.5</v>
      </c>
      <c r="EF213" s="531">
        <f t="shared" si="480"/>
        <v>39.959752766997269</v>
      </c>
      <c r="EG213" s="531">
        <f t="shared" si="481"/>
        <v>19.979876383498635</v>
      </c>
      <c r="EH213" s="486"/>
      <c r="EI213" s="379"/>
      <c r="EJ213" s="686"/>
      <c r="EK213" s="519">
        <f t="shared" si="457"/>
        <v>845000</v>
      </c>
      <c r="EL213" s="708">
        <f t="shared" si="408"/>
        <v>229250.00000000003</v>
      </c>
      <c r="EM213" s="529">
        <f t="shared" si="409"/>
        <v>615750</v>
      </c>
      <c r="EN213" s="530">
        <f t="shared" si="410"/>
        <v>80420</v>
      </c>
      <c r="EO213" s="531">
        <f t="shared" si="411"/>
        <v>1541.2773705141105</v>
      </c>
      <c r="EP213" s="641">
        <f t="shared" si="412"/>
        <v>0</v>
      </c>
      <c r="EQ213" s="530">
        <f t="shared" si="413"/>
        <v>80420</v>
      </c>
      <c r="ER213" s="532">
        <f t="shared" si="414"/>
        <v>1541.2773705141105</v>
      </c>
      <c r="ES213" s="686"/>
      <c r="ET213" s="379"/>
      <c r="EU213" s="686"/>
      <c r="EV213" s="519">
        <f t="shared" si="458"/>
        <v>845000</v>
      </c>
      <c r="EW213" s="708">
        <f t="shared" si="415"/>
        <v>309150</v>
      </c>
      <c r="EX213" s="529">
        <f t="shared" si="416"/>
        <v>535850</v>
      </c>
      <c r="EY213" s="530">
        <f t="shared" si="417"/>
        <v>520</v>
      </c>
      <c r="EZ213" s="531">
        <f t="shared" si="418"/>
        <v>9.9659815054381671</v>
      </c>
      <c r="FA213" s="641">
        <f t="shared" si="419"/>
        <v>0</v>
      </c>
      <c r="FB213" s="530">
        <f t="shared" si="420"/>
        <v>520</v>
      </c>
      <c r="FC213" s="532">
        <f t="shared" si="421"/>
        <v>9.9659815054381671</v>
      </c>
      <c r="FD213" s="686"/>
      <c r="FE213" s="379"/>
      <c r="FF213" s="686"/>
      <c r="FG213" s="519">
        <f t="shared" si="459"/>
        <v>845000</v>
      </c>
      <c r="FH213" s="708">
        <f t="shared" si="422"/>
        <v>305850</v>
      </c>
      <c r="FI213" s="529">
        <f t="shared" si="423"/>
        <v>539150</v>
      </c>
      <c r="FJ213" s="530">
        <f t="shared" si="424"/>
        <v>3820</v>
      </c>
      <c r="FK213" s="531">
        <f t="shared" si="425"/>
        <v>73.21163336687269</v>
      </c>
      <c r="FL213" s="641">
        <f t="shared" si="426"/>
        <v>0</v>
      </c>
      <c r="FM213" s="530">
        <f t="shared" si="427"/>
        <v>3820</v>
      </c>
      <c r="FN213" s="532">
        <f t="shared" si="428"/>
        <v>73.21163336687269</v>
      </c>
      <c r="FO213" s="686"/>
      <c r="FP213" s="379"/>
      <c r="FQ213" s="686"/>
      <c r="FR213" s="519">
        <f t="shared" si="460"/>
        <v>845000</v>
      </c>
      <c r="FS213" s="708">
        <f t="shared" si="429"/>
        <v>265950</v>
      </c>
      <c r="FT213" s="529">
        <f t="shared" si="430"/>
        <v>579050</v>
      </c>
      <c r="FU213" s="530">
        <f t="shared" si="431"/>
        <v>43720</v>
      </c>
      <c r="FV213" s="531">
        <f t="shared" si="432"/>
        <v>837.90906041876281</v>
      </c>
      <c r="FW213" s="641">
        <f t="shared" si="433"/>
        <v>0</v>
      </c>
      <c r="FX213" s="530">
        <f t="shared" si="434"/>
        <v>43720</v>
      </c>
      <c r="FY213" s="532">
        <f t="shared" si="435"/>
        <v>837.90906041876281</v>
      </c>
      <c r="FZ213" s="686"/>
      <c r="GA213" s="379"/>
      <c r="GB213" s="379"/>
      <c r="GC213" s="379"/>
      <c r="GD213" s="379"/>
      <c r="GE213" s="379"/>
      <c r="GF213" s="379"/>
      <c r="GG213" s="379"/>
    </row>
    <row r="214" spans="1:189" s="1" customFormat="1" x14ac:dyDescent="0.25">
      <c r="A214" s="379"/>
      <c r="B214" s="379"/>
      <c r="C214" s="379"/>
      <c r="D214" s="379"/>
      <c r="E214" s="379"/>
      <c r="F214" s="379"/>
      <c r="G214" s="379"/>
      <c r="H214" s="379"/>
      <c r="I214" s="539"/>
      <c r="J214" s="379"/>
      <c r="K214" s="379"/>
      <c r="L214" s="379"/>
      <c r="M214" s="379"/>
      <c r="N214" s="379"/>
      <c r="O214" s="379"/>
      <c r="P214" s="379"/>
      <c r="Q214" s="379"/>
      <c r="R214" s="539"/>
      <c r="S214" s="379"/>
      <c r="T214" s="228"/>
      <c r="U214" s="450">
        <f t="shared" si="461"/>
        <v>850000</v>
      </c>
      <c r="V214" s="712">
        <f t="shared" si="462"/>
        <v>6964.3008932835655</v>
      </c>
      <c r="W214" s="752">
        <f t="shared" si="463"/>
        <v>-35780</v>
      </c>
      <c r="X214" s="697">
        <f t="shared" si="464"/>
        <v>30620</v>
      </c>
      <c r="Y214" s="745">
        <f t="shared" si="465"/>
        <v>-52280</v>
      </c>
      <c r="Z214" s="642">
        <f t="shared" si="466"/>
        <v>-43330</v>
      </c>
      <c r="AA214" s="439">
        <f t="shared" si="467"/>
        <v>1042.5</v>
      </c>
      <c r="AB214" s="713">
        <f t="shared" si="468"/>
        <v>1042.5</v>
      </c>
      <c r="AC214" s="630">
        <f t="shared" si="374"/>
        <v>44020</v>
      </c>
      <c r="AD214" s="459">
        <f t="shared" si="375"/>
        <v>44020</v>
      </c>
      <c r="AE214" s="228"/>
      <c r="AF214" s="379"/>
      <c r="AG214" s="228"/>
      <c r="AH214" s="715">
        <f t="shared" si="376"/>
        <v>1.2935660487543308</v>
      </c>
      <c r="AI214" s="749">
        <f t="shared" si="436"/>
        <v>-6.6458635164753517</v>
      </c>
      <c r="AJ214" s="716">
        <f t="shared" si="377"/>
        <v>5.6874326683754965</v>
      </c>
      <c r="AK214" s="746">
        <f t="shared" si="437"/>
        <v>-9.7106133214458197</v>
      </c>
      <c r="AL214" s="643">
        <f t="shared" si="438"/>
        <v>-8.0482187302648693</v>
      </c>
      <c r="AM214" s="457">
        <f t="shared" si="439"/>
        <v>0.19363646495040679</v>
      </c>
      <c r="AN214" s="717">
        <f t="shared" si="378"/>
        <v>0.19363646495040679</v>
      </c>
      <c r="AO214" s="633">
        <f t="shared" si="379"/>
        <v>8.1763809948363608</v>
      </c>
      <c r="AP214" s="634">
        <f t="shared" si="380"/>
        <v>8.1763809948363608</v>
      </c>
      <c r="AQ214" s="222"/>
      <c r="AR214" s="379"/>
      <c r="AS214" s="228"/>
      <c r="AT214" s="772">
        <f t="shared" si="440"/>
        <v>850000</v>
      </c>
      <c r="AU214" s="773">
        <f t="shared" si="381"/>
        <v>133.47325750148178</v>
      </c>
      <c r="AV214" s="750">
        <f t="shared" si="441"/>
        <v>-685.73618897034157</v>
      </c>
      <c r="AW214" s="720">
        <f t="shared" si="442"/>
        <v>586.8429878779167</v>
      </c>
      <c r="AX214" s="775">
        <f t="shared" si="443"/>
        <v>-1001.9644482775142</v>
      </c>
      <c r="AY214" s="643">
        <f t="shared" si="444"/>
        <v>-830.43457428968429</v>
      </c>
      <c r="AZ214" s="457">
        <f t="shared" si="445"/>
        <v>19.979876383498635</v>
      </c>
      <c r="BA214" s="717">
        <f t="shared" si="446"/>
        <v>19.979876383498635</v>
      </c>
      <c r="BB214" s="458">
        <f t="shared" si="382"/>
        <v>843.65866513343872</v>
      </c>
      <c r="BC214" s="459">
        <f t="shared" si="382"/>
        <v>843.65866513343872</v>
      </c>
      <c r="BD214" s="222"/>
      <c r="BE214" s="774"/>
      <c r="BF214" s="539"/>
      <c r="BG214" s="379"/>
      <c r="BH214" s="379"/>
      <c r="BI214" s="460"/>
      <c r="BJ214" s="464">
        <f t="shared" si="469"/>
        <v>850000</v>
      </c>
      <c r="BK214" s="465">
        <f t="shared" si="383"/>
        <v>311620</v>
      </c>
      <c r="BL214" s="637">
        <f t="shared" si="384"/>
        <v>538380</v>
      </c>
      <c r="BM214" s="219"/>
      <c r="BN214" s="219"/>
      <c r="BO214" s="464">
        <f t="shared" si="447"/>
        <v>850000</v>
      </c>
      <c r="BP214" s="465">
        <f t="shared" si="385"/>
        <v>363900</v>
      </c>
      <c r="BQ214" s="637">
        <f t="shared" si="448"/>
        <v>486100</v>
      </c>
      <c r="BR214" s="707">
        <f t="shared" si="386"/>
        <v>-52280</v>
      </c>
      <c r="BS214" s="298"/>
      <c r="BT214" s="379"/>
      <c r="BU214" s="298"/>
      <c r="BV214" s="464">
        <f t="shared" si="470"/>
        <v>850000</v>
      </c>
      <c r="BW214" s="464">
        <f t="shared" si="471"/>
        <v>17622.42885</v>
      </c>
      <c r="BX214" s="637">
        <f t="shared" si="387"/>
        <v>556002.42885000003</v>
      </c>
      <c r="BY214" s="707">
        <f t="shared" si="388"/>
        <v>17622.428850000026</v>
      </c>
      <c r="BZ214" s="298"/>
      <c r="CA214" s="379"/>
      <c r="CB214" s="219"/>
      <c r="CC214" s="464">
        <f t="shared" si="373"/>
        <v>26302.132611940302</v>
      </c>
      <c r="CD214" s="464">
        <f t="shared" si="389"/>
        <v>876302.13261194027</v>
      </c>
      <c r="CE214" s="465">
        <f t="shared" si="390"/>
        <v>330957.8317186567</v>
      </c>
      <c r="CF214" s="637">
        <f t="shared" si="472"/>
        <v>545344.30089328357</v>
      </c>
      <c r="CG214" s="707">
        <f t="shared" si="391"/>
        <v>6964.3008932835655</v>
      </c>
      <c r="CH214" s="298"/>
      <c r="CI214" s="465">
        <f t="shared" si="392"/>
        <v>320700</v>
      </c>
      <c r="CJ214" s="464">
        <f t="shared" si="473"/>
        <v>529300</v>
      </c>
      <c r="CK214" s="637">
        <f t="shared" si="474"/>
        <v>17622.42885</v>
      </c>
      <c r="CL214" s="637">
        <f t="shared" si="449"/>
        <v>546922.42885000003</v>
      </c>
      <c r="CM214" s="707">
        <f t="shared" si="393"/>
        <v>8542.4288500000257</v>
      </c>
      <c r="CN214" s="298"/>
      <c r="CO214" s="379"/>
      <c r="CP214" s="539"/>
      <c r="CQ214" s="379"/>
      <c r="CR214" s="26"/>
      <c r="CS214" s="519">
        <f t="shared" si="450"/>
        <v>850000</v>
      </c>
      <c r="CT214" s="520">
        <f t="shared" si="486"/>
        <v>347400</v>
      </c>
      <c r="CU214" s="521">
        <f t="shared" si="394"/>
        <v>502600</v>
      </c>
      <c r="CV214" s="523">
        <f t="shared" si="395"/>
        <v>-35780</v>
      </c>
      <c r="CW214" s="26"/>
      <c r="CX214" s="519">
        <f t="shared" si="451"/>
        <v>850000</v>
      </c>
      <c r="CY214" s="520">
        <f t="shared" si="483"/>
        <v>297500</v>
      </c>
      <c r="CZ214" s="521">
        <f t="shared" si="396"/>
        <v>552500</v>
      </c>
      <c r="DA214" s="522">
        <f t="shared" si="397"/>
        <v>14120</v>
      </c>
      <c r="DB214" s="521">
        <f t="shared" si="452"/>
        <v>16500</v>
      </c>
      <c r="DC214" s="521">
        <f t="shared" si="398"/>
        <v>569000</v>
      </c>
      <c r="DD214" s="522">
        <f t="shared" si="475"/>
        <v>30620</v>
      </c>
      <c r="DE214" s="533">
        <f t="shared" si="453"/>
        <v>586.8429878779167</v>
      </c>
      <c r="DF214" s="26"/>
      <c r="DG214" s="379"/>
      <c r="DH214" s="480"/>
      <c r="DI214" s="519">
        <f t="shared" si="454"/>
        <v>850000</v>
      </c>
      <c r="DJ214" s="520">
        <f t="shared" si="484"/>
        <v>363900</v>
      </c>
      <c r="DK214" s="529">
        <f t="shared" si="399"/>
        <v>486100</v>
      </c>
      <c r="DL214" s="743">
        <f t="shared" si="400"/>
        <v>-52280</v>
      </c>
      <c r="DM214" s="744">
        <f t="shared" si="401"/>
        <v>-1001.9644482775142</v>
      </c>
      <c r="DN214" s="480"/>
      <c r="DO214" s="379"/>
      <c r="DP214" s="484"/>
      <c r="DQ214" s="519">
        <f t="shared" si="455"/>
        <v>850000</v>
      </c>
      <c r="DR214" s="708">
        <f t="shared" si="402"/>
        <v>354950</v>
      </c>
      <c r="DS214" s="529">
        <f t="shared" si="403"/>
        <v>495050</v>
      </c>
      <c r="DT214" s="743">
        <f t="shared" si="404"/>
        <v>-43330</v>
      </c>
      <c r="DU214" s="744">
        <f t="shared" si="405"/>
        <v>-830.43457428968429</v>
      </c>
      <c r="DV214" s="484"/>
      <c r="DW214" s="379"/>
      <c r="DX214" s="486"/>
      <c r="DY214" s="464">
        <f t="shared" si="476"/>
        <v>850000</v>
      </c>
      <c r="DZ214" s="708">
        <f t="shared" si="406"/>
        <v>310577.5</v>
      </c>
      <c r="EA214" s="529">
        <f t="shared" si="477"/>
        <v>539422.5</v>
      </c>
      <c r="EB214" s="530">
        <f t="shared" si="478"/>
        <v>1042.5</v>
      </c>
      <c r="EC214" s="533">
        <f t="shared" si="479"/>
        <v>39.959752766997269</v>
      </c>
      <c r="ED214" s="464">
        <f t="shared" si="485"/>
        <v>0</v>
      </c>
      <c r="EE214" s="524">
        <f t="shared" si="407"/>
        <v>1042.5</v>
      </c>
      <c r="EF214" s="531">
        <f t="shared" si="480"/>
        <v>39.959752766997269</v>
      </c>
      <c r="EG214" s="531">
        <f t="shared" si="481"/>
        <v>19.979876383498635</v>
      </c>
      <c r="EH214" s="486"/>
      <c r="EI214" s="379"/>
      <c r="EJ214" s="686"/>
      <c r="EK214" s="519">
        <f t="shared" si="457"/>
        <v>850000</v>
      </c>
      <c r="EL214" s="708">
        <f t="shared" si="408"/>
        <v>230650.00000000003</v>
      </c>
      <c r="EM214" s="529">
        <f t="shared" si="409"/>
        <v>619350</v>
      </c>
      <c r="EN214" s="530">
        <f t="shared" si="410"/>
        <v>80970</v>
      </c>
      <c r="EO214" s="531">
        <f t="shared" si="411"/>
        <v>1551.8183124910163</v>
      </c>
      <c r="EP214" s="641">
        <f t="shared" si="412"/>
        <v>0</v>
      </c>
      <c r="EQ214" s="530">
        <f t="shared" si="413"/>
        <v>80970</v>
      </c>
      <c r="ER214" s="532">
        <f t="shared" si="414"/>
        <v>1551.8183124910163</v>
      </c>
      <c r="ES214" s="686"/>
      <c r="ET214" s="379"/>
      <c r="EU214" s="686"/>
      <c r="EV214" s="519">
        <f t="shared" si="458"/>
        <v>850000</v>
      </c>
      <c r="EW214" s="708">
        <f t="shared" si="415"/>
        <v>311100</v>
      </c>
      <c r="EX214" s="529">
        <f t="shared" si="416"/>
        <v>538900</v>
      </c>
      <c r="EY214" s="530">
        <f t="shared" si="417"/>
        <v>520</v>
      </c>
      <c r="EZ214" s="531">
        <f t="shared" si="418"/>
        <v>9.9659815054381671</v>
      </c>
      <c r="FA214" s="641">
        <f t="shared" si="419"/>
        <v>0</v>
      </c>
      <c r="FB214" s="530">
        <f t="shared" si="420"/>
        <v>520</v>
      </c>
      <c r="FC214" s="532">
        <f t="shared" si="421"/>
        <v>9.9659815054381671</v>
      </c>
      <c r="FD214" s="686"/>
      <c r="FE214" s="379"/>
      <c r="FF214" s="686"/>
      <c r="FG214" s="519">
        <f t="shared" si="459"/>
        <v>850000</v>
      </c>
      <c r="FH214" s="708">
        <f t="shared" si="422"/>
        <v>307800</v>
      </c>
      <c r="FI214" s="529">
        <f t="shared" si="423"/>
        <v>542200</v>
      </c>
      <c r="FJ214" s="530">
        <f t="shared" si="424"/>
        <v>3820</v>
      </c>
      <c r="FK214" s="531">
        <f t="shared" si="425"/>
        <v>73.21163336687269</v>
      </c>
      <c r="FL214" s="641">
        <f t="shared" si="426"/>
        <v>0</v>
      </c>
      <c r="FM214" s="530">
        <f t="shared" si="427"/>
        <v>3820</v>
      </c>
      <c r="FN214" s="532">
        <f t="shared" si="428"/>
        <v>73.21163336687269</v>
      </c>
      <c r="FO214" s="686"/>
      <c r="FP214" s="379"/>
      <c r="FQ214" s="686"/>
      <c r="FR214" s="519">
        <f t="shared" si="460"/>
        <v>850000</v>
      </c>
      <c r="FS214" s="708">
        <f t="shared" si="429"/>
        <v>267600</v>
      </c>
      <c r="FT214" s="529">
        <f t="shared" si="430"/>
        <v>582400</v>
      </c>
      <c r="FU214" s="530">
        <f t="shared" si="431"/>
        <v>44020</v>
      </c>
      <c r="FV214" s="531">
        <f t="shared" si="432"/>
        <v>843.65866513343872</v>
      </c>
      <c r="FW214" s="641">
        <f t="shared" si="433"/>
        <v>0</v>
      </c>
      <c r="FX214" s="530">
        <f t="shared" si="434"/>
        <v>44020</v>
      </c>
      <c r="FY214" s="532">
        <f t="shared" si="435"/>
        <v>843.65866513343872</v>
      </c>
      <c r="FZ214" s="686"/>
      <c r="GA214" s="379"/>
      <c r="GB214" s="379"/>
      <c r="GC214" s="379"/>
      <c r="GD214" s="379"/>
      <c r="GE214" s="379"/>
      <c r="GF214" s="379"/>
      <c r="GG214" s="379"/>
    </row>
    <row r="215" spans="1:189" s="1" customFormat="1" x14ac:dyDescent="0.25">
      <c r="A215" s="379"/>
      <c r="B215" s="379"/>
      <c r="C215" s="379"/>
      <c r="D215" s="379"/>
      <c r="E215" s="379"/>
      <c r="F215" s="379"/>
      <c r="G215" s="379"/>
      <c r="H215" s="379"/>
      <c r="I215" s="539"/>
      <c r="J215" s="379"/>
      <c r="K215" s="379"/>
      <c r="L215" s="379"/>
      <c r="M215" s="379"/>
      <c r="N215" s="379"/>
      <c r="O215" s="379"/>
      <c r="P215" s="379"/>
      <c r="Q215" s="379"/>
      <c r="R215" s="539"/>
      <c r="S215" s="379"/>
      <c r="T215" s="228"/>
      <c r="U215" s="450">
        <f t="shared" si="461"/>
        <v>855000</v>
      </c>
      <c r="V215" s="712">
        <f t="shared" si="462"/>
        <v>6964.3008932835655</v>
      </c>
      <c r="W215" s="752">
        <f t="shared" si="463"/>
        <v>-36080</v>
      </c>
      <c r="X215" s="697">
        <f t="shared" si="464"/>
        <v>30820</v>
      </c>
      <c r="Y215" s="745">
        <f t="shared" si="465"/>
        <v>-52730</v>
      </c>
      <c r="Z215" s="642">
        <f t="shared" si="466"/>
        <v>-43630</v>
      </c>
      <c r="AA215" s="439">
        <f t="shared" si="467"/>
        <v>1042.5</v>
      </c>
      <c r="AB215" s="713">
        <f t="shared" si="468"/>
        <v>1042.5</v>
      </c>
      <c r="AC215" s="630">
        <f t="shared" si="374"/>
        <v>44320</v>
      </c>
      <c r="AD215" s="459">
        <f t="shared" si="375"/>
        <v>44320</v>
      </c>
      <c r="AE215" s="228"/>
      <c r="AF215" s="379"/>
      <c r="AG215" s="228"/>
      <c r="AH215" s="715">
        <f t="shared" si="376"/>
        <v>1.2862790930099117</v>
      </c>
      <c r="AI215" s="749">
        <f t="shared" si="436"/>
        <v>-6.6638346600668603</v>
      </c>
      <c r="AJ215" s="716">
        <f t="shared" si="377"/>
        <v>5.6923332656114365</v>
      </c>
      <c r="AK215" s="746">
        <f t="shared" si="437"/>
        <v>-9.7390244352917268</v>
      </c>
      <c r="AL215" s="643">
        <f t="shared" si="438"/>
        <v>-8.058290083667325</v>
      </c>
      <c r="AM215" s="457">
        <f t="shared" si="439"/>
        <v>0.19254566610642188</v>
      </c>
      <c r="AN215" s="717">
        <f t="shared" si="378"/>
        <v>0.19254566610642188</v>
      </c>
      <c r="AO215" s="633">
        <f t="shared" si="379"/>
        <v>8.1857303806586259</v>
      </c>
      <c r="AP215" s="634">
        <f t="shared" si="380"/>
        <v>8.1857303806586259</v>
      </c>
      <c r="AQ215" s="222"/>
      <c r="AR215" s="379"/>
      <c r="AS215" s="228"/>
      <c r="AT215" s="772">
        <f t="shared" si="440"/>
        <v>855000</v>
      </c>
      <c r="AU215" s="773">
        <f t="shared" si="381"/>
        <v>133.47325750148178</v>
      </c>
      <c r="AV215" s="750">
        <f t="shared" si="441"/>
        <v>-691.48579368501748</v>
      </c>
      <c r="AW215" s="720">
        <f t="shared" si="442"/>
        <v>590.67605768770068</v>
      </c>
      <c r="AX215" s="775">
        <f t="shared" si="443"/>
        <v>-1010.588855349528</v>
      </c>
      <c r="AY215" s="643">
        <f t="shared" si="444"/>
        <v>-836.18417900436009</v>
      </c>
      <c r="AZ215" s="457">
        <f t="shared" si="445"/>
        <v>19.979876383498635</v>
      </c>
      <c r="BA215" s="717">
        <f t="shared" si="446"/>
        <v>19.979876383498635</v>
      </c>
      <c r="BB215" s="458">
        <f t="shared" si="382"/>
        <v>849.40826984811463</v>
      </c>
      <c r="BC215" s="459">
        <f t="shared" si="382"/>
        <v>849.40826984811463</v>
      </c>
      <c r="BD215" s="222"/>
      <c r="BE215" s="774"/>
      <c r="BF215" s="539"/>
      <c r="BG215" s="379"/>
      <c r="BH215" s="379"/>
      <c r="BI215" s="460"/>
      <c r="BJ215" s="464">
        <f t="shared" si="469"/>
        <v>855000</v>
      </c>
      <c r="BK215" s="465">
        <f t="shared" si="383"/>
        <v>313570</v>
      </c>
      <c r="BL215" s="637">
        <f t="shared" si="384"/>
        <v>541430</v>
      </c>
      <c r="BM215" s="219"/>
      <c r="BN215" s="219"/>
      <c r="BO215" s="464">
        <f t="shared" si="447"/>
        <v>855000</v>
      </c>
      <c r="BP215" s="465">
        <f t="shared" si="385"/>
        <v>366300</v>
      </c>
      <c r="BQ215" s="637">
        <f t="shared" si="448"/>
        <v>488700</v>
      </c>
      <c r="BR215" s="707">
        <f t="shared" si="386"/>
        <v>-52730</v>
      </c>
      <c r="BS215" s="298"/>
      <c r="BT215" s="379"/>
      <c r="BU215" s="298"/>
      <c r="BV215" s="464">
        <f t="shared" si="470"/>
        <v>855000</v>
      </c>
      <c r="BW215" s="464">
        <f t="shared" si="471"/>
        <v>17622.42885</v>
      </c>
      <c r="BX215" s="637">
        <f t="shared" si="387"/>
        <v>559052.42885000003</v>
      </c>
      <c r="BY215" s="707">
        <f t="shared" si="388"/>
        <v>17622.428850000026</v>
      </c>
      <c r="BZ215" s="298"/>
      <c r="CA215" s="379"/>
      <c r="CB215" s="219"/>
      <c r="CC215" s="464">
        <f t="shared" si="373"/>
        <v>26302.132611940302</v>
      </c>
      <c r="CD215" s="464">
        <f t="shared" si="389"/>
        <v>881302.13261194027</v>
      </c>
      <c r="CE215" s="465">
        <f t="shared" si="390"/>
        <v>332907.8317186567</v>
      </c>
      <c r="CF215" s="637">
        <f t="shared" si="472"/>
        <v>548394.30089328357</v>
      </c>
      <c r="CG215" s="707">
        <f t="shared" si="391"/>
        <v>6964.3008932835655</v>
      </c>
      <c r="CH215" s="298"/>
      <c r="CI215" s="465">
        <f t="shared" si="392"/>
        <v>322650</v>
      </c>
      <c r="CJ215" s="464">
        <f t="shared" si="473"/>
        <v>532350</v>
      </c>
      <c r="CK215" s="637">
        <f t="shared" si="474"/>
        <v>17622.42885</v>
      </c>
      <c r="CL215" s="637">
        <f t="shared" si="449"/>
        <v>549972.42885000003</v>
      </c>
      <c r="CM215" s="707">
        <f t="shared" si="393"/>
        <v>8542.4288500000257</v>
      </c>
      <c r="CN215" s="298"/>
      <c r="CO215" s="379"/>
      <c r="CP215" s="539"/>
      <c r="CQ215" s="379"/>
      <c r="CR215" s="26"/>
      <c r="CS215" s="519">
        <f t="shared" si="450"/>
        <v>855000</v>
      </c>
      <c r="CT215" s="520">
        <f t="shared" si="486"/>
        <v>349650</v>
      </c>
      <c r="CU215" s="521">
        <f t="shared" si="394"/>
        <v>505350</v>
      </c>
      <c r="CV215" s="523">
        <f t="shared" si="395"/>
        <v>-36080</v>
      </c>
      <c r="CW215" s="26"/>
      <c r="CX215" s="519">
        <f t="shared" si="451"/>
        <v>855000</v>
      </c>
      <c r="CY215" s="520">
        <f t="shared" si="483"/>
        <v>299250</v>
      </c>
      <c r="CZ215" s="521">
        <f t="shared" si="396"/>
        <v>555750</v>
      </c>
      <c r="DA215" s="522">
        <f t="shared" si="397"/>
        <v>14320</v>
      </c>
      <c r="DB215" s="521">
        <f t="shared" si="452"/>
        <v>16500</v>
      </c>
      <c r="DC215" s="521">
        <f t="shared" si="398"/>
        <v>572250</v>
      </c>
      <c r="DD215" s="522">
        <f t="shared" si="475"/>
        <v>30820</v>
      </c>
      <c r="DE215" s="533">
        <f t="shared" si="453"/>
        <v>590.67605768770068</v>
      </c>
      <c r="DF215" s="26"/>
      <c r="DG215" s="379"/>
      <c r="DH215" s="480"/>
      <c r="DI215" s="519">
        <f t="shared" si="454"/>
        <v>855000</v>
      </c>
      <c r="DJ215" s="520">
        <f t="shared" si="484"/>
        <v>366300</v>
      </c>
      <c r="DK215" s="529">
        <f t="shared" si="399"/>
        <v>488700</v>
      </c>
      <c r="DL215" s="743">
        <f t="shared" si="400"/>
        <v>-52730</v>
      </c>
      <c r="DM215" s="744">
        <f t="shared" si="401"/>
        <v>-1010.588855349528</v>
      </c>
      <c r="DN215" s="480"/>
      <c r="DO215" s="379"/>
      <c r="DP215" s="484"/>
      <c r="DQ215" s="519">
        <f t="shared" si="455"/>
        <v>855000</v>
      </c>
      <c r="DR215" s="708">
        <f t="shared" si="402"/>
        <v>357200</v>
      </c>
      <c r="DS215" s="529">
        <f t="shared" si="403"/>
        <v>497800</v>
      </c>
      <c r="DT215" s="743">
        <f t="shared" si="404"/>
        <v>-43630</v>
      </c>
      <c r="DU215" s="744">
        <f t="shared" si="405"/>
        <v>-836.18417900436009</v>
      </c>
      <c r="DV215" s="484"/>
      <c r="DW215" s="379"/>
      <c r="DX215" s="486"/>
      <c r="DY215" s="464">
        <f t="shared" si="476"/>
        <v>855000</v>
      </c>
      <c r="DZ215" s="708">
        <f t="shared" si="406"/>
        <v>312527.5</v>
      </c>
      <c r="EA215" s="529">
        <f t="shared" si="477"/>
        <v>542472.5</v>
      </c>
      <c r="EB215" s="530">
        <f t="shared" si="478"/>
        <v>1042.5</v>
      </c>
      <c r="EC215" s="533">
        <f t="shared" si="479"/>
        <v>39.959752766997269</v>
      </c>
      <c r="ED215" s="464">
        <f t="shared" si="485"/>
        <v>0</v>
      </c>
      <c r="EE215" s="524">
        <f t="shared" si="407"/>
        <v>1042.5</v>
      </c>
      <c r="EF215" s="531">
        <f t="shared" si="480"/>
        <v>39.959752766997269</v>
      </c>
      <c r="EG215" s="531">
        <f t="shared" si="481"/>
        <v>19.979876383498635</v>
      </c>
      <c r="EH215" s="486"/>
      <c r="EI215" s="379"/>
      <c r="EJ215" s="686"/>
      <c r="EK215" s="519">
        <f t="shared" si="457"/>
        <v>855000</v>
      </c>
      <c r="EL215" s="708">
        <f t="shared" si="408"/>
        <v>232050.00000000003</v>
      </c>
      <c r="EM215" s="529">
        <f t="shared" si="409"/>
        <v>622950</v>
      </c>
      <c r="EN215" s="530">
        <f t="shared" si="410"/>
        <v>81520</v>
      </c>
      <c r="EO215" s="531">
        <f t="shared" si="411"/>
        <v>1562.359254467922</v>
      </c>
      <c r="EP215" s="641">
        <f t="shared" si="412"/>
        <v>0</v>
      </c>
      <c r="EQ215" s="530">
        <f t="shared" si="413"/>
        <v>81520</v>
      </c>
      <c r="ER215" s="532">
        <f t="shared" si="414"/>
        <v>1562.359254467922</v>
      </c>
      <c r="ES215" s="686"/>
      <c r="ET215" s="379"/>
      <c r="EU215" s="686"/>
      <c r="EV215" s="519">
        <f t="shared" si="458"/>
        <v>855000</v>
      </c>
      <c r="EW215" s="708">
        <f t="shared" si="415"/>
        <v>313050</v>
      </c>
      <c r="EX215" s="529">
        <f t="shared" si="416"/>
        <v>541950</v>
      </c>
      <c r="EY215" s="530">
        <f t="shared" si="417"/>
        <v>520</v>
      </c>
      <c r="EZ215" s="531">
        <f t="shared" si="418"/>
        <v>9.9659815054381671</v>
      </c>
      <c r="FA215" s="641">
        <f t="shared" si="419"/>
        <v>0</v>
      </c>
      <c r="FB215" s="530">
        <f t="shared" si="420"/>
        <v>520</v>
      </c>
      <c r="FC215" s="532">
        <f t="shared" si="421"/>
        <v>9.9659815054381671</v>
      </c>
      <c r="FD215" s="686"/>
      <c r="FE215" s="379"/>
      <c r="FF215" s="686"/>
      <c r="FG215" s="519">
        <f t="shared" si="459"/>
        <v>855000</v>
      </c>
      <c r="FH215" s="708">
        <f t="shared" si="422"/>
        <v>309750</v>
      </c>
      <c r="FI215" s="529">
        <f t="shared" si="423"/>
        <v>545250</v>
      </c>
      <c r="FJ215" s="530">
        <f t="shared" si="424"/>
        <v>3820</v>
      </c>
      <c r="FK215" s="531">
        <f t="shared" si="425"/>
        <v>73.21163336687269</v>
      </c>
      <c r="FL215" s="641">
        <f t="shared" si="426"/>
        <v>0</v>
      </c>
      <c r="FM215" s="530">
        <f t="shared" si="427"/>
        <v>3820</v>
      </c>
      <c r="FN215" s="532">
        <f t="shared" si="428"/>
        <v>73.21163336687269</v>
      </c>
      <c r="FO215" s="686"/>
      <c r="FP215" s="379"/>
      <c r="FQ215" s="686"/>
      <c r="FR215" s="519">
        <f t="shared" si="460"/>
        <v>855000</v>
      </c>
      <c r="FS215" s="708">
        <f t="shared" si="429"/>
        <v>269250</v>
      </c>
      <c r="FT215" s="529">
        <f t="shared" si="430"/>
        <v>585750</v>
      </c>
      <c r="FU215" s="530">
        <f t="shared" si="431"/>
        <v>44320</v>
      </c>
      <c r="FV215" s="531">
        <f t="shared" si="432"/>
        <v>849.40826984811463</v>
      </c>
      <c r="FW215" s="641">
        <f t="shared" si="433"/>
        <v>0</v>
      </c>
      <c r="FX215" s="530">
        <f t="shared" si="434"/>
        <v>44320</v>
      </c>
      <c r="FY215" s="532">
        <f t="shared" si="435"/>
        <v>849.40826984811463</v>
      </c>
      <c r="FZ215" s="686"/>
      <c r="GA215" s="379"/>
      <c r="GB215" s="379"/>
      <c r="GC215" s="379"/>
      <c r="GD215" s="379"/>
      <c r="GE215" s="379"/>
      <c r="GF215" s="379"/>
      <c r="GG215" s="379"/>
    </row>
    <row r="216" spans="1:189" s="1" customFormat="1" x14ac:dyDescent="0.25">
      <c r="A216" s="379"/>
      <c r="B216" s="379"/>
      <c r="C216" s="379"/>
      <c r="D216" s="379"/>
      <c r="E216" s="379"/>
      <c r="F216" s="379"/>
      <c r="G216" s="379"/>
      <c r="H216" s="379"/>
      <c r="I216" s="539"/>
      <c r="J216" s="379"/>
      <c r="K216" s="379"/>
      <c r="L216" s="379"/>
      <c r="M216" s="379"/>
      <c r="N216" s="379"/>
      <c r="O216" s="379"/>
      <c r="P216" s="379"/>
      <c r="Q216" s="379"/>
      <c r="R216" s="539"/>
      <c r="S216" s="379"/>
      <c r="T216" s="228"/>
      <c r="U216" s="450">
        <f t="shared" si="461"/>
        <v>860000</v>
      </c>
      <c r="V216" s="712">
        <f t="shared" si="462"/>
        <v>6964.3008932835655</v>
      </c>
      <c r="W216" s="752">
        <f t="shared" si="463"/>
        <v>-36380</v>
      </c>
      <c r="X216" s="697">
        <f t="shared" si="464"/>
        <v>31020</v>
      </c>
      <c r="Y216" s="745">
        <f t="shared" si="465"/>
        <v>-53180</v>
      </c>
      <c r="Z216" s="642">
        <f t="shared" si="466"/>
        <v>-43930</v>
      </c>
      <c r="AA216" s="439">
        <f t="shared" si="467"/>
        <v>1042.5</v>
      </c>
      <c r="AB216" s="713">
        <f t="shared" si="468"/>
        <v>1042.5</v>
      </c>
      <c r="AC216" s="630">
        <f t="shared" si="374"/>
        <v>44620</v>
      </c>
      <c r="AD216" s="459">
        <f t="shared" si="375"/>
        <v>44620</v>
      </c>
      <c r="AE216" s="228"/>
      <c r="AF216" s="379"/>
      <c r="AG216" s="228"/>
      <c r="AH216" s="715">
        <f t="shared" si="376"/>
        <v>1.2790737755810251</v>
      </c>
      <c r="AI216" s="749">
        <f t="shared" si="436"/>
        <v>-6.6816044666470757</v>
      </c>
      <c r="AJ216" s="716">
        <f t="shared" si="377"/>
        <v>5.6971789597414046</v>
      </c>
      <c r="AK216" s="746">
        <f t="shared" si="437"/>
        <v>-9.7671172494857483</v>
      </c>
      <c r="AL216" s="643">
        <f t="shared" si="438"/>
        <v>-8.0682486041727888</v>
      </c>
      <c r="AM216" s="457">
        <f t="shared" si="439"/>
        <v>0.19146708786364972</v>
      </c>
      <c r="AN216" s="717">
        <f t="shared" si="378"/>
        <v>0.19146708786364972</v>
      </c>
      <c r="AO216" s="633">
        <f t="shared" si="379"/>
        <v>8.1949750220393778</v>
      </c>
      <c r="AP216" s="634">
        <f t="shared" si="380"/>
        <v>8.1949750220393778</v>
      </c>
      <c r="AQ216" s="222"/>
      <c r="AR216" s="379"/>
      <c r="AS216" s="228"/>
      <c r="AT216" s="772">
        <f t="shared" si="440"/>
        <v>860000</v>
      </c>
      <c r="AU216" s="773">
        <f t="shared" si="381"/>
        <v>133.47325750148178</v>
      </c>
      <c r="AV216" s="750">
        <f t="shared" si="441"/>
        <v>-697.23539839969339</v>
      </c>
      <c r="AW216" s="720">
        <f t="shared" si="442"/>
        <v>594.50912749748454</v>
      </c>
      <c r="AX216" s="775">
        <f t="shared" si="443"/>
        <v>-1019.2132624215418</v>
      </c>
      <c r="AY216" s="643">
        <f t="shared" si="444"/>
        <v>-841.933783719036</v>
      </c>
      <c r="AZ216" s="457">
        <f t="shared" si="445"/>
        <v>19.979876383498635</v>
      </c>
      <c r="BA216" s="717">
        <f t="shared" si="446"/>
        <v>19.979876383498635</v>
      </c>
      <c r="BB216" s="458">
        <f t="shared" si="382"/>
        <v>855.15787456279043</v>
      </c>
      <c r="BC216" s="459">
        <f t="shared" si="382"/>
        <v>855.15787456279043</v>
      </c>
      <c r="BD216" s="222"/>
      <c r="BE216" s="774"/>
      <c r="BF216" s="539"/>
      <c r="BG216" s="379"/>
      <c r="BH216" s="379"/>
      <c r="BI216" s="460"/>
      <c r="BJ216" s="464">
        <f t="shared" si="469"/>
        <v>860000</v>
      </c>
      <c r="BK216" s="465">
        <f t="shared" si="383"/>
        <v>315520</v>
      </c>
      <c r="BL216" s="637">
        <f t="shared" si="384"/>
        <v>544480</v>
      </c>
      <c r="BM216" s="219"/>
      <c r="BN216" s="219"/>
      <c r="BO216" s="464">
        <f t="shared" si="447"/>
        <v>860000</v>
      </c>
      <c r="BP216" s="465">
        <f t="shared" si="385"/>
        <v>368700</v>
      </c>
      <c r="BQ216" s="637">
        <f t="shared" si="448"/>
        <v>491300</v>
      </c>
      <c r="BR216" s="707">
        <f t="shared" si="386"/>
        <v>-53180</v>
      </c>
      <c r="BS216" s="298"/>
      <c r="BT216" s="379"/>
      <c r="BU216" s="298"/>
      <c r="BV216" s="464">
        <f t="shared" si="470"/>
        <v>860000</v>
      </c>
      <c r="BW216" s="464">
        <f t="shared" si="471"/>
        <v>17622.42885</v>
      </c>
      <c r="BX216" s="637">
        <f t="shared" si="387"/>
        <v>562102.42885000003</v>
      </c>
      <c r="BY216" s="707">
        <f t="shared" si="388"/>
        <v>17622.428850000026</v>
      </c>
      <c r="BZ216" s="298"/>
      <c r="CA216" s="379"/>
      <c r="CB216" s="219"/>
      <c r="CC216" s="464">
        <f t="shared" si="373"/>
        <v>26302.132611940302</v>
      </c>
      <c r="CD216" s="464">
        <f t="shared" si="389"/>
        <v>886302.13261194027</v>
      </c>
      <c r="CE216" s="465">
        <f t="shared" si="390"/>
        <v>334857.8317186567</v>
      </c>
      <c r="CF216" s="637">
        <f t="shared" si="472"/>
        <v>551444.30089328357</v>
      </c>
      <c r="CG216" s="707">
        <f t="shared" si="391"/>
        <v>6964.3008932835655</v>
      </c>
      <c r="CH216" s="298"/>
      <c r="CI216" s="465">
        <f t="shared" si="392"/>
        <v>324600</v>
      </c>
      <c r="CJ216" s="464">
        <f t="shared" si="473"/>
        <v>535400</v>
      </c>
      <c r="CK216" s="637">
        <f t="shared" si="474"/>
        <v>17622.42885</v>
      </c>
      <c r="CL216" s="637">
        <f t="shared" si="449"/>
        <v>553022.42885000003</v>
      </c>
      <c r="CM216" s="707">
        <f t="shared" si="393"/>
        <v>8542.4288500000257</v>
      </c>
      <c r="CN216" s="298"/>
      <c r="CO216" s="379"/>
      <c r="CP216" s="539"/>
      <c r="CQ216" s="379"/>
      <c r="CR216" s="26"/>
      <c r="CS216" s="519">
        <f t="shared" si="450"/>
        <v>860000</v>
      </c>
      <c r="CT216" s="520">
        <f t="shared" si="486"/>
        <v>351900</v>
      </c>
      <c r="CU216" s="521">
        <f t="shared" si="394"/>
        <v>508100</v>
      </c>
      <c r="CV216" s="523">
        <f t="shared" si="395"/>
        <v>-36380</v>
      </c>
      <c r="CW216" s="26"/>
      <c r="CX216" s="519">
        <f t="shared" si="451"/>
        <v>860000</v>
      </c>
      <c r="CY216" s="520">
        <f t="shared" si="483"/>
        <v>301000</v>
      </c>
      <c r="CZ216" s="521">
        <f t="shared" si="396"/>
        <v>559000</v>
      </c>
      <c r="DA216" s="522">
        <f t="shared" si="397"/>
        <v>14520</v>
      </c>
      <c r="DB216" s="521">
        <f t="shared" si="452"/>
        <v>16500</v>
      </c>
      <c r="DC216" s="521">
        <f t="shared" si="398"/>
        <v>575500</v>
      </c>
      <c r="DD216" s="522">
        <f t="shared" si="475"/>
        <v>31020</v>
      </c>
      <c r="DE216" s="533">
        <f t="shared" si="453"/>
        <v>594.50912749748454</v>
      </c>
      <c r="DF216" s="26"/>
      <c r="DG216" s="379"/>
      <c r="DH216" s="480"/>
      <c r="DI216" s="519">
        <f t="shared" si="454"/>
        <v>860000</v>
      </c>
      <c r="DJ216" s="520">
        <f t="shared" si="484"/>
        <v>368700</v>
      </c>
      <c r="DK216" s="529">
        <f t="shared" si="399"/>
        <v>491300</v>
      </c>
      <c r="DL216" s="743">
        <f t="shared" si="400"/>
        <v>-53180</v>
      </c>
      <c r="DM216" s="744">
        <f t="shared" si="401"/>
        <v>-1019.2132624215418</v>
      </c>
      <c r="DN216" s="480"/>
      <c r="DO216" s="379"/>
      <c r="DP216" s="484"/>
      <c r="DQ216" s="519">
        <f t="shared" si="455"/>
        <v>860000</v>
      </c>
      <c r="DR216" s="708">
        <f t="shared" si="402"/>
        <v>359450</v>
      </c>
      <c r="DS216" s="529">
        <f t="shared" si="403"/>
        <v>500550</v>
      </c>
      <c r="DT216" s="743">
        <f t="shared" si="404"/>
        <v>-43930</v>
      </c>
      <c r="DU216" s="744">
        <f t="shared" si="405"/>
        <v>-841.933783719036</v>
      </c>
      <c r="DV216" s="484"/>
      <c r="DW216" s="379"/>
      <c r="DX216" s="486"/>
      <c r="DY216" s="464">
        <f t="shared" si="476"/>
        <v>860000</v>
      </c>
      <c r="DZ216" s="708">
        <f t="shared" si="406"/>
        <v>314477.5</v>
      </c>
      <c r="EA216" s="529">
        <f t="shared" si="477"/>
        <v>545522.5</v>
      </c>
      <c r="EB216" s="530">
        <f t="shared" si="478"/>
        <v>1042.5</v>
      </c>
      <c r="EC216" s="533">
        <f t="shared" si="479"/>
        <v>39.959752766997269</v>
      </c>
      <c r="ED216" s="464">
        <f t="shared" si="485"/>
        <v>0</v>
      </c>
      <c r="EE216" s="524">
        <f t="shared" si="407"/>
        <v>1042.5</v>
      </c>
      <c r="EF216" s="531">
        <f t="shared" si="480"/>
        <v>39.959752766997269</v>
      </c>
      <c r="EG216" s="531">
        <f t="shared" si="481"/>
        <v>19.979876383498635</v>
      </c>
      <c r="EH216" s="486"/>
      <c r="EI216" s="379"/>
      <c r="EJ216" s="686"/>
      <c r="EK216" s="519">
        <f t="shared" si="457"/>
        <v>860000</v>
      </c>
      <c r="EL216" s="708">
        <f t="shared" si="408"/>
        <v>233450.00000000003</v>
      </c>
      <c r="EM216" s="529">
        <f t="shared" si="409"/>
        <v>626550</v>
      </c>
      <c r="EN216" s="530">
        <f t="shared" si="410"/>
        <v>82070</v>
      </c>
      <c r="EO216" s="531">
        <f t="shared" si="411"/>
        <v>1572.9001964448278</v>
      </c>
      <c r="EP216" s="641">
        <f t="shared" si="412"/>
        <v>0</v>
      </c>
      <c r="EQ216" s="530">
        <f t="shared" si="413"/>
        <v>82070</v>
      </c>
      <c r="ER216" s="532">
        <f t="shared" si="414"/>
        <v>1572.9001964448278</v>
      </c>
      <c r="ES216" s="686"/>
      <c r="ET216" s="379"/>
      <c r="EU216" s="686"/>
      <c r="EV216" s="519">
        <f t="shared" si="458"/>
        <v>860000</v>
      </c>
      <c r="EW216" s="708">
        <f t="shared" si="415"/>
        <v>315000</v>
      </c>
      <c r="EX216" s="529">
        <f t="shared" si="416"/>
        <v>545000</v>
      </c>
      <c r="EY216" s="530">
        <f t="shared" si="417"/>
        <v>520</v>
      </c>
      <c r="EZ216" s="531">
        <f t="shared" si="418"/>
        <v>9.9659815054381671</v>
      </c>
      <c r="FA216" s="641">
        <f t="shared" si="419"/>
        <v>0</v>
      </c>
      <c r="FB216" s="530">
        <f t="shared" si="420"/>
        <v>520</v>
      </c>
      <c r="FC216" s="532">
        <f t="shared" si="421"/>
        <v>9.9659815054381671</v>
      </c>
      <c r="FD216" s="686"/>
      <c r="FE216" s="379"/>
      <c r="FF216" s="686"/>
      <c r="FG216" s="519">
        <f t="shared" si="459"/>
        <v>860000</v>
      </c>
      <c r="FH216" s="708">
        <f t="shared" si="422"/>
        <v>311700</v>
      </c>
      <c r="FI216" s="529">
        <f t="shared" si="423"/>
        <v>548300</v>
      </c>
      <c r="FJ216" s="530">
        <f t="shared" si="424"/>
        <v>3820</v>
      </c>
      <c r="FK216" s="531">
        <f t="shared" si="425"/>
        <v>73.21163336687269</v>
      </c>
      <c r="FL216" s="641">
        <f t="shared" si="426"/>
        <v>0</v>
      </c>
      <c r="FM216" s="530">
        <f t="shared" si="427"/>
        <v>3820</v>
      </c>
      <c r="FN216" s="532">
        <f t="shared" si="428"/>
        <v>73.21163336687269</v>
      </c>
      <c r="FO216" s="686"/>
      <c r="FP216" s="379"/>
      <c r="FQ216" s="686"/>
      <c r="FR216" s="519">
        <f t="shared" si="460"/>
        <v>860000</v>
      </c>
      <c r="FS216" s="708">
        <f t="shared" si="429"/>
        <v>270900</v>
      </c>
      <c r="FT216" s="529">
        <f t="shared" si="430"/>
        <v>589100</v>
      </c>
      <c r="FU216" s="530">
        <f t="shared" si="431"/>
        <v>44620</v>
      </c>
      <c r="FV216" s="531">
        <f t="shared" si="432"/>
        <v>855.15787456279043</v>
      </c>
      <c r="FW216" s="641">
        <f t="shared" si="433"/>
        <v>0</v>
      </c>
      <c r="FX216" s="530">
        <f t="shared" si="434"/>
        <v>44620</v>
      </c>
      <c r="FY216" s="532">
        <f t="shared" si="435"/>
        <v>855.15787456279043</v>
      </c>
      <c r="FZ216" s="686"/>
      <c r="GA216" s="379"/>
      <c r="GB216" s="379"/>
      <c r="GC216" s="379"/>
      <c r="GD216" s="379"/>
      <c r="GE216" s="379"/>
      <c r="GF216" s="379"/>
      <c r="GG216" s="379"/>
    </row>
    <row r="217" spans="1:189" s="1" customFormat="1" x14ac:dyDescent="0.25">
      <c r="A217" s="379"/>
      <c r="B217" s="379"/>
      <c r="C217" s="379"/>
      <c r="D217" s="379"/>
      <c r="E217" s="379"/>
      <c r="F217" s="379"/>
      <c r="G217" s="379"/>
      <c r="H217" s="379"/>
      <c r="I217" s="539"/>
      <c r="J217" s="379"/>
      <c r="K217" s="379"/>
      <c r="L217" s="379"/>
      <c r="M217" s="379"/>
      <c r="N217" s="379"/>
      <c r="O217" s="379"/>
      <c r="P217" s="379"/>
      <c r="Q217" s="379"/>
      <c r="R217" s="539"/>
      <c r="S217" s="379"/>
      <c r="T217" s="228"/>
      <c r="U217" s="450">
        <f t="shared" si="461"/>
        <v>865000</v>
      </c>
      <c r="V217" s="712">
        <f t="shared" si="462"/>
        <v>6964.3008932835655</v>
      </c>
      <c r="W217" s="752">
        <f t="shared" si="463"/>
        <v>-36680</v>
      </c>
      <c r="X217" s="697">
        <f t="shared" si="464"/>
        <v>31220</v>
      </c>
      <c r="Y217" s="745">
        <f t="shared" si="465"/>
        <v>-53630</v>
      </c>
      <c r="Z217" s="642">
        <f t="shared" si="466"/>
        <v>-44230</v>
      </c>
      <c r="AA217" s="439">
        <f t="shared" si="467"/>
        <v>1042.5</v>
      </c>
      <c r="AB217" s="713">
        <f t="shared" si="468"/>
        <v>1042.5</v>
      </c>
      <c r="AC217" s="630">
        <f t="shared" si="374"/>
        <v>44920</v>
      </c>
      <c r="AD217" s="459">
        <f t="shared" si="375"/>
        <v>44920</v>
      </c>
      <c r="AE217" s="228"/>
      <c r="AF217" s="379"/>
      <c r="AG217" s="228"/>
      <c r="AH217" s="715">
        <f t="shared" si="376"/>
        <v>1.2719487321760572</v>
      </c>
      <c r="AI217" s="749">
        <f t="shared" si="436"/>
        <v>-6.6991763008419634</v>
      </c>
      <c r="AJ217" s="716">
        <f t="shared" si="377"/>
        <v>5.7019706682738844</v>
      </c>
      <c r="AK217" s="746">
        <f t="shared" si="437"/>
        <v>-9.7948970832648445</v>
      </c>
      <c r="AL217" s="643">
        <f t="shared" si="438"/>
        <v>-8.0780961773784092</v>
      </c>
      <c r="AM217" s="457">
        <f t="shared" si="439"/>
        <v>0.19040052599857543</v>
      </c>
      <c r="AN217" s="717">
        <f t="shared" si="378"/>
        <v>0.19040052599857543</v>
      </c>
      <c r="AO217" s="633">
        <f t="shared" si="379"/>
        <v>8.2041166694062433</v>
      </c>
      <c r="AP217" s="634">
        <f t="shared" si="380"/>
        <v>8.2041166694062433</v>
      </c>
      <c r="AQ217" s="222"/>
      <c r="AR217" s="379"/>
      <c r="AS217" s="228"/>
      <c r="AT217" s="772">
        <f t="shared" si="440"/>
        <v>865000</v>
      </c>
      <c r="AU217" s="773">
        <f t="shared" si="381"/>
        <v>133.47325750148178</v>
      </c>
      <c r="AV217" s="750">
        <f t="shared" si="441"/>
        <v>-702.98500311436919</v>
      </c>
      <c r="AW217" s="720">
        <f t="shared" si="442"/>
        <v>598.34219730726841</v>
      </c>
      <c r="AX217" s="775">
        <f t="shared" si="443"/>
        <v>-1027.8376694935557</v>
      </c>
      <c r="AY217" s="643">
        <f t="shared" si="444"/>
        <v>-847.6833884337118</v>
      </c>
      <c r="AZ217" s="457">
        <f t="shared" si="445"/>
        <v>19.979876383498635</v>
      </c>
      <c r="BA217" s="717">
        <f t="shared" si="446"/>
        <v>19.979876383498635</v>
      </c>
      <c r="BB217" s="458">
        <f t="shared" si="382"/>
        <v>860.90747927746634</v>
      </c>
      <c r="BC217" s="459">
        <f t="shared" si="382"/>
        <v>860.90747927746634</v>
      </c>
      <c r="BD217" s="222"/>
      <c r="BE217" s="774"/>
      <c r="BF217" s="539"/>
      <c r="BG217" s="379"/>
      <c r="BH217" s="379"/>
      <c r="BI217" s="460"/>
      <c r="BJ217" s="464">
        <f t="shared" si="469"/>
        <v>865000</v>
      </c>
      <c r="BK217" s="465">
        <f t="shared" si="383"/>
        <v>317470</v>
      </c>
      <c r="BL217" s="637">
        <f t="shared" si="384"/>
        <v>547530</v>
      </c>
      <c r="BM217" s="219"/>
      <c r="BN217" s="219"/>
      <c r="BO217" s="464">
        <f t="shared" si="447"/>
        <v>865000</v>
      </c>
      <c r="BP217" s="465">
        <f t="shared" si="385"/>
        <v>371100</v>
      </c>
      <c r="BQ217" s="637">
        <f t="shared" si="448"/>
        <v>493900</v>
      </c>
      <c r="BR217" s="707">
        <f t="shared" si="386"/>
        <v>-53630</v>
      </c>
      <c r="BS217" s="298"/>
      <c r="BT217" s="379"/>
      <c r="BU217" s="298"/>
      <c r="BV217" s="464">
        <f t="shared" si="470"/>
        <v>865000</v>
      </c>
      <c r="BW217" s="464">
        <f t="shared" si="471"/>
        <v>17622.42885</v>
      </c>
      <c r="BX217" s="637">
        <f t="shared" si="387"/>
        <v>565152.42885000003</v>
      </c>
      <c r="BY217" s="707">
        <f t="shared" si="388"/>
        <v>17622.428850000026</v>
      </c>
      <c r="BZ217" s="298"/>
      <c r="CA217" s="379"/>
      <c r="CB217" s="219"/>
      <c r="CC217" s="464">
        <f t="shared" si="373"/>
        <v>26302.132611940302</v>
      </c>
      <c r="CD217" s="464">
        <f t="shared" si="389"/>
        <v>891302.13261194027</v>
      </c>
      <c r="CE217" s="465">
        <f t="shared" si="390"/>
        <v>336807.8317186567</v>
      </c>
      <c r="CF217" s="637">
        <f t="shared" si="472"/>
        <v>554494.30089328357</v>
      </c>
      <c r="CG217" s="707">
        <f t="shared" si="391"/>
        <v>6964.3008932835655</v>
      </c>
      <c r="CH217" s="298"/>
      <c r="CI217" s="465">
        <f t="shared" si="392"/>
        <v>326550</v>
      </c>
      <c r="CJ217" s="464">
        <f t="shared" si="473"/>
        <v>538450</v>
      </c>
      <c r="CK217" s="637">
        <f t="shared" si="474"/>
        <v>17622.42885</v>
      </c>
      <c r="CL217" s="637">
        <f t="shared" si="449"/>
        <v>556072.42885000003</v>
      </c>
      <c r="CM217" s="707">
        <f t="shared" si="393"/>
        <v>8542.4288500000257</v>
      </c>
      <c r="CN217" s="298"/>
      <c r="CO217" s="379"/>
      <c r="CP217" s="539"/>
      <c r="CQ217" s="379"/>
      <c r="CR217" s="26"/>
      <c r="CS217" s="519">
        <f t="shared" si="450"/>
        <v>865000</v>
      </c>
      <c r="CT217" s="520">
        <f t="shared" si="486"/>
        <v>354150</v>
      </c>
      <c r="CU217" s="521">
        <f t="shared" si="394"/>
        <v>510850</v>
      </c>
      <c r="CV217" s="523">
        <f t="shared" si="395"/>
        <v>-36680</v>
      </c>
      <c r="CW217" s="26"/>
      <c r="CX217" s="519">
        <f t="shared" si="451"/>
        <v>865000</v>
      </c>
      <c r="CY217" s="520">
        <f t="shared" si="483"/>
        <v>302750</v>
      </c>
      <c r="CZ217" s="521">
        <f t="shared" si="396"/>
        <v>562250</v>
      </c>
      <c r="DA217" s="522">
        <f t="shared" si="397"/>
        <v>14720</v>
      </c>
      <c r="DB217" s="521">
        <f t="shared" si="452"/>
        <v>16500</v>
      </c>
      <c r="DC217" s="521">
        <f t="shared" si="398"/>
        <v>578750</v>
      </c>
      <c r="DD217" s="522">
        <f t="shared" si="475"/>
        <v>31220</v>
      </c>
      <c r="DE217" s="533">
        <f t="shared" si="453"/>
        <v>598.34219730726841</v>
      </c>
      <c r="DF217" s="26"/>
      <c r="DG217" s="379"/>
      <c r="DH217" s="480"/>
      <c r="DI217" s="519">
        <f t="shared" si="454"/>
        <v>865000</v>
      </c>
      <c r="DJ217" s="520">
        <f t="shared" si="484"/>
        <v>371100</v>
      </c>
      <c r="DK217" s="529">
        <f t="shared" si="399"/>
        <v>493900</v>
      </c>
      <c r="DL217" s="743">
        <f t="shared" si="400"/>
        <v>-53630</v>
      </c>
      <c r="DM217" s="744">
        <f t="shared" si="401"/>
        <v>-1027.8376694935557</v>
      </c>
      <c r="DN217" s="480"/>
      <c r="DO217" s="379"/>
      <c r="DP217" s="484"/>
      <c r="DQ217" s="519">
        <f t="shared" si="455"/>
        <v>865000</v>
      </c>
      <c r="DR217" s="708">
        <f t="shared" si="402"/>
        <v>361700</v>
      </c>
      <c r="DS217" s="529">
        <f t="shared" si="403"/>
        <v>503300</v>
      </c>
      <c r="DT217" s="743">
        <f t="shared" si="404"/>
        <v>-44230</v>
      </c>
      <c r="DU217" s="744">
        <f t="shared" si="405"/>
        <v>-847.6833884337118</v>
      </c>
      <c r="DV217" s="484"/>
      <c r="DW217" s="379"/>
      <c r="DX217" s="486"/>
      <c r="DY217" s="464">
        <f t="shared" si="476"/>
        <v>865000</v>
      </c>
      <c r="DZ217" s="708">
        <f t="shared" si="406"/>
        <v>316427.5</v>
      </c>
      <c r="EA217" s="529">
        <f t="shared" si="477"/>
        <v>548572.5</v>
      </c>
      <c r="EB217" s="530">
        <f t="shared" si="478"/>
        <v>1042.5</v>
      </c>
      <c r="EC217" s="533">
        <f t="shared" si="479"/>
        <v>39.959752766997269</v>
      </c>
      <c r="ED217" s="464">
        <f t="shared" si="485"/>
        <v>0</v>
      </c>
      <c r="EE217" s="524">
        <f t="shared" si="407"/>
        <v>1042.5</v>
      </c>
      <c r="EF217" s="531">
        <f t="shared" si="480"/>
        <v>39.959752766997269</v>
      </c>
      <c r="EG217" s="531">
        <f t="shared" si="481"/>
        <v>19.979876383498635</v>
      </c>
      <c r="EH217" s="486"/>
      <c r="EI217" s="379"/>
      <c r="EJ217" s="686"/>
      <c r="EK217" s="519">
        <f t="shared" si="457"/>
        <v>865000</v>
      </c>
      <c r="EL217" s="708">
        <f t="shared" si="408"/>
        <v>234850.00000000003</v>
      </c>
      <c r="EM217" s="529">
        <f t="shared" si="409"/>
        <v>630150</v>
      </c>
      <c r="EN217" s="530">
        <f t="shared" si="410"/>
        <v>82620</v>
      </c>
      <c r="EO217" s="531">
        <f t="shared" si="411"/>
        <v>1583.4411384217335</v>
      </c>
      <c r="EP217" s="641">
        <f t="shared" si="412"/>
        <v>0</v>
      </c>
      <c r="EQ217" s="530">
        <f t="shared" si="413"/>
        <v>82620</v>
      </c>
      <c r="ER217" s="532">
        <f t="shared" si="414"/>
        <v>1583.4411384217335</v>
      </c>
      <c r="ES217" s="686"/>
      <c r="ET217" s="379"/>
      <c r="EU217" s="686"/>
      <c r="EV217" s="519">
        <f t="shared" si="458"/>
        <v>865000</v>
      </c>
      <c r="EW217" s="708">
        <f t="shared" si="415"/>
        <v>316950</v>
      </c>
      <c r="EX217" s="529">
        <f t="shared" si="416"/>
        <v>548050</v>
      </c>
      <c r="EY217" s="530">
        <f t="shared" si="417"/>
        <v>520</v>
      </c>
      <c r="EZ217" s="531">
        <f t="shared" si="418"/>
        <v>9.9659815054381671</v>
      </c>
      <c r="FA217" s="641">
        <f t="shared" si="419"/>
        <v>0</v>
      </c>
      <c r="FB217" s="530">
        <f t="shared" si="420"/>
        <v>520</v>
      </c>
      <c r="FC217" s="532">
        <f t="shared" si="421"/>
        <v>9.9659815054381671</v>
      </c>
      <c r="FD217" s="686"/>
      <c r="FE217" s="379"/>
      <c r="FF217" s="686"/>
      <c r="FG217" s="519">
        <f t="shared" si="459"/>
        <v>865000</v>
      </c>
      <c r="FH217" s="708">
        <f t="shared" si="422"/>
        <v>313650</v>
      </c>
      <c r="FI217" s="529">
        <f t="shared" si="423"/>
        <v>551350</v>
      </c>
      <c r="FJ217" s="530">
        <f t="shared" si="424"/>
        <v>3820</v>
      </c>
      <c r="FK217" s="531">
        <f t="shared" si="425"/>
        <v>73.21163336687269</v>
      </c>
      <c r="FL217" s="641">
        <f t="shared" si="426"/>
        <v>0</v>
      </c>
      <c r="FM217" s="530">
        <f t="shared" si="427"/>
        <v>3820</v>
      </c>
      <c r="FN217" s="532">
        <f t="shared" si="428"/>
        <v>73.21163336687269</v>
      </c>
      <c r="FO217" s="686"/>
      <c r="FP217" s="379"/>
      <c r="FQ217" s="686"/>
      <c r="FR217" s="519">
        <f t="shared" si="460"/>
        <v>865000</v>
      </c>
      <c r="FS217" s="708">
        <f t="shared" si="429"/>
        <v>272550</v>
      </c>
      <c r="FT217" s="529">
        <f t="shared" si="430"/>
        <v>592450</v>
      </c>
      <c r="FU217" s="530">
        <f t="shared" si="431"/>
        <v>44920</v>
      </c>
      <c r="FV217" s="531">
        <f t="shared" si="432"/>
        <v>860.90747927746634</v>
      </c>
      <c r="FW217" s="641">
        <f t="shared" si="433"/>
        <v>0</v>
      </c>
      <c r="FX217" s="530">
        <f t="shared" si="434"/>
        <v>44920</v>
      </c>
      <c r="FY217" s="532">
        <f t="shared" si="435"/>
        <v>860.90747927746634</v>
      </c>
      <c r="FZ217" s="686"/>
      <c r="GA217" s="379"/>
      <c r="GB217" s="379"/>
      <c r="GC217" s="379"/>
      <c r="GD217" s="379"/>
      <c r="GE217" s="379"/>
      <c r="GF217" s="379"/>
      <c r="GG217" s="379"/>
    </row>
    <row r="218" spans="1:189" s="1" customFormat="1" x14ac:dyDescent="0.25">
      <c r="A218" s="379"/>
      <c r="B218" s="379"/>
      <c r="C218" s="379"/>
      <c r="D218" s="379"/>
      <c r="E218" s="379"/>
      <c r="F218" s="379"/>
      <c r="G218" s="379"/>
      <c r="H218" s="379"/>
      <c r="I218" s="539"/>
      <c r="J218" s="379"/>
      <c r="K218" s="379"/>
      <c r="L218" s="379"/>
      <c r="M218" s="379"/>
      <c r="N218" s="379"/>
      <c r="O218" s="379"/>
      <c r="P218" s="379"/>
      <c r="Q218" s="379"/>
      <c r="R218" s="539"/>
      <c r="S218" s="379"/>
      <c r="T218" s="228"/>
      <c r="U218" s="450">
        <f t="shared" si="461"/>
        <v>870000</v>
      </c>
      <c r="V218" s="712">
        <f t="shared" si="462"/>
        <v>6964.3008932835655</v>
      </c>
      <c r="W218" s="752">
        <f t="shared" si="463"/>
        <v>-36980</v>
      </c>
      <c r="X218" s="697">
        <f t="shared" si="464"/>
        <v>31420</v>
      </c>
      <c r="Y218" s="745">
        <f t="shared" si="465"/>
        <v>-54080</v>
      </c>
      <c r="Z218" s="642">
        <f t="shared" si="466"/>
        <v>-44530</v>
      </c>
      <c r="AA218" s="439">
        <f t="shared" si="467"/>
        <v>1042.5</v>
      </c>
      <c r="AB218" s="713">
        <f t="shared" si="468"/>
        <v>1042.5</v>
      </c>
      <c r="AC218" s="630">
        <f t="shared" si="374"/>
        <v>45220</v>
      </c>
      <c r="AD218" s="459">
        <f t="shared" si="375"/>
        <v>45220</v>
      </c>
      <c r="AE218" s="228"/>
      <c r="AF218" s="379"/>
      <c r="AG218" s="228"/>
      <c r="AH218" s="715">
        <f t="shared" si="376"/>
        <v>1.2649026287339833</v>
      </c>
      <c r="AI218" s="749">
        <f t="shared" si="436"/>
        <v>-6.7165534527225832</v>
      </c>
      <c r="AJ218" s="716">
        <f t="shared" si="377"/>
        <v>5.7067092883867918</v>
      </c>
      <c r="AK218" s="746">
        <f t="shared" si="437"/>
        <v>-9.8223691379999281</v>
      </c>
      <c r="AL218" s="643">
        <f t="shared" si="438"/>
        <v>-8.087834647099422</v>
      </c>
      <c r="AM218" s="457">
        <f t="shared" si="439"/>
        <v>0.18934578081296088</v>
      </c>
      <c r="AN218" s="717">
        <f t="shared" si="378"/>
        <v>0.18934578081296088</v>
      </c>
      <c r="AO218" s="633">
        <f t="shared" si="379"/>
        <v>8.213157034400087</v>
      </c>
      <c r="AP218" s="634">
        <f t="shared" si="380"/>
        <v>8.213157034400087</v>
      </c>
      <c r="AQ218" s="222"/>
      <c r="AR218" s="379"/>
      <c r="AS218" s="228"/>
      <c r="AT218" s="772">
        <f t="shared" si="440"/>
        <v>870000</v>
      </c>
      <c r="AU218" s="773">
        <f t="shared" si="381"/>
        <v>133.47325750148178</v>
      </c>
      <c r="AV218" s="750">
        <f t="shared" si="441"/>
        <v>-708.7346078290451</v>
      </c>
      <c r="AW218" s="720">
        <f t="shared" si="442"/>
        <v>602.17526711705239</v>
      </c>
      <c r="AX218" s="775">
        <f t="shared" si="443"/>
        <v>-1036.4620765655695</v>
      </c>
      <c r="AY218" s="643">
        <f t="shared" si="444"/>
        <v>-853.43299314838771</v>
      </c>
      <c r="AZ218" s="457">
        <f t="shared" si="445"/>
        <v>19.979876383498635</v>
      </c>
      <c r="BA218" s="717">
        <f t="shared" si="446"/>
        <v>19.979876383498635</v>
      </c>
      <c r="BB218" s="458">
        <f t="shared" si="382"/>
        <v>866.65708399214213</v>
      </c>
      <c r="BC218" s="459">
        <f t="shared" si="382"/>
        <v>866.65708399214213</v>
      </c>
      <c r="BD218" s="222"/>
      <c r="BE218" s="774"/>
      <c r="BF218" s="539"/>
      <c r="BG218" s="379"/>
      <c r="BH218" s="379"/>
      <c r="BI218" s="460"/>
      <c r="BJ218" s="464">
        <f t="shared" si="469"/>
        <v>870000</v>
      </c>
      <c r="BK218" s="465">
        <f t="shared" si="383"/>
        <v>319420</v>
      </c>
      <c r="BL218" s="637">
        <f t="shared" si="384"/>
        <v>550580</v>
      </c>
      <c r="BM218" s="219"/>
      <c r="BN218" s="219"/>
      <c r="BO218" s="464">
        <f t="shared" si="447"/>
        <v>870000</v>
      </c>
      <c r="BP218" s="465">
        <f t="shared" si="385"/>
        <v>373500</v>
      </c>
      <c r="BQ218" s="637">
        <f t="shared" si="448"/>
        <v>496500</v>
      </c>
      <c r="BR218" s="707">
        <f t="shared" si="386"/>
        <v>-54080</v>
      </c>
      <c r="BS218" s="298"/>
      <c r="BT218" s="379"/>
      <c r="BU218" s="298"/>
      <c r="BV218" s="464">
        <f t="shared" si="470"/>
        <v>870000</v>
      </c>
      <c r="BW218" s="464">
        <f t="shared" si="471"/>
        <v>17622.42885</v>
      </c>
      <c r="BX218" s="637">
        <f t="shared" si="387"/>
        <v>568202.42885000003</v>
      </c>
      <c r="BY218" s="707">
        <f t="shared" si="388"/>
        <v>17622.428850000026</v>
      </c>
      <c r="BZ218" s="298"/>
      <c r="CA218" s="379"/>
      <c r="CB218" s="219"/>
      <c r="CC218" s="464">
        <f t="shared" si="373"/>
        <v>26302.132611940302</v>
      </c>
      <c r="CD218" s="464">
        <f t="shared" si="389"/>
        <v>896302.13261194027</v>
      </c>
      <c r="CE218" s="465">
        <f t="shared" si="390"/>
        <v>338757.8317186567</v>
      </c>
      <c r="CF218" s="637">
        <f t="shared" si="472"/>
        <v>557544.30089328357</v>
      </c>
      <c r="CG218" s="707">
        <f t="shared" si="391"/>
        <v>6964.3008932835655</v>
      </c>
      <c r="CH218" s="298"/>
      <c r="CI218" s="465">
        <f t="shared" si="392"/>
        <v>328500</v>
      </c>
      <c r="CJ218" s="464">
        <f t="shared" si="473"/>
        <v>541500</v>
      </c>
      <c r="CK218" s="637">
        <f t="shared" si="474"/>
        <v>17622.42885</v>
      </c>
      <c r="CL218" s="637">
        <f t="shared" si="449"/>
        <v>559122.42885000003</v>
      </c>
      <c r="CM218" s="707">
        <f t="shared" si="393"/>
        <v>8542.4288500000257</v>
      </c>
      <c r="CN218" s="298"/>
      <c r="CO218" s="379"/>
      <c r="CP218" s="539"/>
      <c r="CQ218" s="379"/>
      <c r="CR218" s="26"/>
      <c r="CS218" s="519">
        <f t="shared" si="450"/>
        <v>870000</v>
      </c>
      <c r="CT218" s="520">
        <f t="shared" si="486"/>
        <v>356400</v>
      </c>
      <c r="CU218" s="521">
        <f t="shared" si="394"/>
        <v>513600</v>
      </c>
      <c r="CV218" s="523">
        <f t="shared" si="395"/>
        <v>-36980</v>
      </c>
      <c r="CW218" s="26"/>
      <c r="CX218" s="519">
        <f t="shared" si="451"/>
        <v>870000</v>
      </c>
      <c r="CY218" s="520">
        <f t="shared" si="483"/>
        <v>304500</v>
      </c>
      <c r="CZ218" s="521">
        <f t="shared" si="396"/>
        <v>565500</v>
      </c>
      <c r="DA218" s="522">
        <f t="shared" si="397"/>
        <v>14920</v>
      </c>
      <c r="DB218" s="521">
        <f t="shared" si="452"/>
        <v>16500</v>
      </c>
      <c r="DC218" s="521">
        <f t="shared" si="398"/>
        <v>582000</v>
      </c>
      <c r="DD218" s="522">
        <f t="shared" si="475"/>
        <v>31420</v>
      </c>
      <c r="DE218" s="533">
        <f t="shared" si="453"/>
        <v>602.17526711705239</v>
      </c>
      <c r="DF218" s="26"/>
      <c r="DG218" s="379"/>
      <c r="DH218" s="480"/>
      <c r="DI218" s="519">
        <f t="shared" si="454"/>
        <v>870000</v>
      </c>
      <c r="DJ218" s="520">
        <f t="shared" si="484"/>
        <v>373500</v>
      </c>
      <c r="DK218" s="529">
        <f t="shared" si="399"/>
        <v>496500</v>
      </c>
      <c r="DL218" s="743">
        <f t="shared" si="400"/>
        <v>-54080</v>
      </c>
      <c r="DM218" s="744">
        <f t="shared" si="401"/>
        <v>-1036.4620765655695</v>
      </c>
      <c r="DN218" s="480"/>
      <c r="DO218" s="379"/>
      <c r="DP218" s="484"/>
      <c r="DQ218" s="519">
        <f t="shared" si="455"/>
        <v>870000</v>
      </c>
      <c r="DR218" s="708">
        <f t="shared" si="402"/>
        <v>363950</v>
      </c>
      <c r="DS218" s="529">
        <f t="shared" si="403"/>
        <v>506050</v>
      </c>
      <c r="DT218" s="743">
        <f t="shared" si="404"/>
        <v>-44530</v>
      </c>
      <c r="DU218" s="744">
        <f t="shared" si="405"/>
        <v>-853.43299314838771</v>
      </c>
      <c r="DV218" s="484"/>
      <c r="DW218" s="379"/>
      <c r="DX218" s="486"/>
      <c r="DY218" s="464">
        <f t="shared" si="476"/>
        <v>870000</v>
      </c>
      <c r="DZ218" s="708">
        <f t="shared" si="406"/>
        <v>318377.5</v>
      </c>
      <c r="EA218" s="529">
        <f t="shared" si="477"/>
        <v>551622.5</v>
      </c>
      <c r="EB218" s="530">
        <f t="shared" si="478"/>
        <v>1042.5</v>
      </c>
      <c r="EC218" s="533">
        <f t="shared" si="479"/>
        <v>39.959752766997269</v>
      </c>
      <c r="ED218" s="464">
        <f t="shared" si="485"/>
        <v>0</v>
      </c>
      <c r="EE218" s="524">
        <f t="shared" si="407"/>
        <v>1042.5</v>
      </c>
      <c r="EF218" s="531">
        <f t="shared" si="480"/>
        <v>39.959752766997269</v>
      </c>
      <c r="EG218" s="531">
        <f t="shared" si="481"/>
        <v>19.979876383498635</v>
      </c>
      <c r="EH218" s="486"/>
      <c r="EI218" s="379"/>
      <c r="EJ218" s="686"/>
      <c r="EK218" s="519">
        <f t="shared" si="457"/>
        <v>870000</v>
      </c>
      <c r="EL218" s="708">
        <f t="shared" si="408"/>
        <v>236250.00000000003</v>
      </c>
      <c r="EM218" s="529">
        <f t="shared" si="409"/>
        <v>633750</v>
      </c>
      <c r="EN218" s="530">
        <f t="shared" si="410"/>
        <v>83170</v>
      </c>
      <c r="EO218" s="531">
        <f t="shared" si="411"/>
        <v>1593.9820803986393</v>
      </c>
      <c r="EP218" s="641">
        <f t="shared" si="412"/>
        <v>0</v>
      </c>
      <c r="EQ218" s="530">
        <f t="shared" si="413"/>
        <v>83170</v>
      </c>
      <c r="ER218" s="532">
        <f t="shared" si="414"/>
        <v>1593.9820803986393</v>
      </c>
      <c r="ES218" s="686"/>
      <c r="ET218" s="379"/>
      <c r="EU218" s="686"/>
      <c r="EV218" s="519">
        <f t="shared" si="458"/>
        <v>870000</v>
      </c>
      <c r="EW218" s="708">
        <f t="shared" si="415"/>
        <v>318900</v>
      </c>
      <c r="EX218" s="529">
        <f t="shared" si="416"/>
        <v>551100</v>
      </c>
      <c r="EY218" s="530">
        <f t="shared" si="417"/>
        <v>520</v>
      </c>
      <c r="EZ218" s="531">
        <f t="shared" si="418"/>
        <v>9.9659815054381671</v>
      </c>
      <c r="FA218" s="641">
        <f t="shared" si="419"/>
        <v>0</v>
      </c>
      <c r="FB218" s="530">
        <f t="shared" si="420"/>
        <v>520</v>
      </c>
      <c r="FC218" s="532">
        <f t="shared" si="421"/>
        <v>9.9659815054381671</v>
      </c>
      <c r="FD218" s="686"/>
      <c r="FE218" s="379"/>
      <c r="FF218" s="686"/>
      <c r="FG218" s="519">
        <f t="shared" si="459"/>
        <v>870000</v>
      </c>
      <c r="FH218" s="708">
        <f t="shared" si="422"/>
        <v>315600</v>
      </c>
      <c r="FI218" s="529">
        <f t="shared" si="423"/>
        <v>554400</v>
      </c>
      <c r="FJ218" s="530">
        <f t="shared" si="424"/>
        <v>3820</v>
      </c>
      <c r="FK218" s="531">
        <f t="shared" si="425"/>
        <v>73.21163336687269</v>
      </c>
      <c r="FL218" s="641">
        <f t="shared" si="426"/>
        <v>0</v>
      </c>
      <c r="FM218" s="530">
        <f t="shared" si="427"/>
        <v>3820</v>
      </c>
      <c r="FN218" s="532">
        <f t="shared" si="428"/>
        <v>73.21163336687269</v>
      </c>
      <c r="FO218" s="686"/>
      <c r="FP218" s="379"/>
      <c r="FQ218" s="686"/>
      <c r="FR218" s="519">
        <f t="shared" si="460"/>
        <v>870000</v>
      </c>
      <c r="FS218" s="708">
        <f t="shared" si="429"/>
        <v>274200</v>
      </c>
      <c r="FT218" s="529">
        <f t="shared" si="430"/>
        <v>595800</v>
      </c>
      <c r="FU218" s="530">
        <f t="shared" si="431"/>
        <v>45220</v>
      </c>
      <c r="FV218" s="531">
        <f t="shared" si="432"/>
        <v>866.65708399214213</v>
      </c>
      <c r="FW218" s="641">
        <f t="shared" si="433"/>
        <v>0</v>
      </c>
      <c r="FX218" s="530">
        <f t="shared" si="434"/>
        <v>45220</v>
      </c>
      <c r="FY218" s="532">
        <f t="shared" si="435"/>
        <v>866.65708399214213</v>
      </c>
      <c r="FZ218" s="686"/>
      <c r="GA218" s="379"/>
      <c r="GB218" s="379"/>
      <c r="GC218" s="379"/>
      <c r="GD218" s="379"/>
      <c r="GE218" s="379"/>
      <c r="GF218" s="379"/>
      <c r="GG218" s="379"/>
    </row>
    <row r="219" spans="1:189" s="1" customFormat="1" x14ac:dyDescent="0.25">
      <c r="A219" s="379"/>
      <c r="B219" s="379"/>
      <c r="C219" s="379"/>
      <c r="D219" s="379"/>
      <c r="E219" s="379"/>
      <c r="F219" s="379"/>
      <c r="G219" s="379"/>
      <c r="H219" s="379"/>
      <c r="I219" s="539"/>
      <c r="J219" s="379"/>
      <c r="K219" s="379"/>
      <c r="L219" s="379"/>
      <c r="M219" s="379"/>
      <c r="N219" s="379"/>
      <c r="O219" s="379"/>
      <c r="P219" s="379"/>
      <c r="Q219" s="379"/>
      <c r="R219" s="539"/>
      <c r="S219" s="379"/>
      <c r="T219" s="228"/>
      <c r="U219" s="450">
        <f t="shared" si="461"/>
        <v>875000</v>
      </c>
      <c r="V219" s="712">
        <f t="shared" si="462"/>
        <v>6964.3008932835655</v>
      </c>
      <c r="W219" s="752">
        <f t="shared" si="463"/>
        <v>-37280</v>
      </c>
      <c r="X219" s="697">
        <f t="shared" si="464"/>
        <v>31620</v>
      </c>
      <c r="Y219" s="745">
        <f t="shared" si="465"/>
        <v>-54530</v>
      </c>
      <c r="Z219" s="642">
        <f t="shared" si="466"/>
        <v>-44830</v>
      </c>
      <c r="AA219" s="439">
        <f t="shared" si="467"/>
        <v>1042.5</v>
      </c>
      <c r="AB219" s="713">
        <f t="shared" si="468"/>
        <v>1042.5</v>
      </c>
      <c r="AC219" s="630">
        <f t="shared" si="374"/>
        <v>45520</v>
      </c>
      <c r="AD219" s="459">
        <f t="shared" si="375"/>
        <v>45520</v>
      </c>
      <c r="AE219" s="228"/>
      <c r="AF219" s="379"/>
      <c r="AG219" s="228"/>
      <c r="AH219" s="715">
        <f t="shared" si="376"/>
        <v>1.2579341605916525</v>
      </c>
      <c r="AI219" s="749">
        <f t="shared" si="436"/>
        <v>-6.7337391398587503</v>
      </c>
      <c r="AJ219" s="716">
        <f t="shared" si="377"/>
        <v>5.7113956974874913</v>
      </c>
      <c r="AK219" s="746">
        <f t="shared" si="437"/>
        <v>-9.8495385004425344</v>
      </c>
      <c r="AL219" s="643">
        <f t="shared" si="438"/>
        <v>-8.0974658165200584</v>
      </c>
      <c r="AM219" s="457">
        <f t="shared" si="439"/>
        <v>0.18830265700919385</v>
      </c>
      <c r="AN219" s="717">
        <f t="shared" si="378"/>
        <v>0.18830265700919385</v>
      </c>
      <c r="AO219" s="633">
        <f t="shared" si="379"/>
        <v>8.2220977909434101</v>
      </c>
      <c r="AP219" s="634">
        <f t="shared" si="380"/>
        <v>8.2220977909434101</v>
      </c>
      <c r="AQ219" s="222"/>
      <c r="AR219" s="379"/>
      <c r="AS219" s="228"/>
      <c r="AT219" s="772">
        <f t="shared" si="440"/>
        <v>875000</v>
      </c>
      <c r="AU219" s="773">
        <f t="shared" si="381"/>
        <v>133.47325750148178</v>
      </c>
      <c r="AV219" s="750">
        <f t="shared" si="441"/>
        <v>-714.4842125437209</v>
      </c>
      <c r="AW219" s="720">
        <f t="shared" si="442"/>
        <v>606.00833692683625</v>
      </c>
      <c r="AX219" s="775">
        <f t="shared" si="443"/>
        <v>-1045.0864836375833</v>
      </c>
      <c r="AY219" s="643">
        <f t="shared" si="444"/>
        <v>-859.18259786306362</v>
      </c>
      <c r="AZ219" s="457">
        <f t="shared" si="445"/>
        <v>19.979876383498635</v>
      </c>
      <c r="BA219" s="717">
        <f t="shared" si="446"/>
        <v>19.979876383498635</v>
      </c>
      <c r="BB219" s="458">
        <f t="shared" si="382"/>
        <v>872.40668870681804</v>
      </c>
      <c r="BC219" s="459">
        <f t="shared" si="382"/>
        <v>872.40668870681804</v>
      </c>
      <c r="BD219" s="222"/>
      <c r="BE219" s="774"/>
      <c r="BF219" s="539"/>
      <c r="BG219" s="379"/>
      <c r="BH219" s="379"/>
      <c r="BI219" s="460"/>
      <c r="BJ219" s="464">
        <f t="shared" si="469"/>
        <v>875000</v>
      </c>
      <c r="BK219" s="465">
        <f t="shared" si="383"/>
        <v>321370</v>
      </c>
      <c r="BL219" s="637">
        <f t="shared" si="384"/>
        <v>553630</v>
      </c>
      <c r="BM219" s="219"/>
      <c r="BN219" s="219"/>
      <c r="BO219" s="464">
        <f t="shared" si="447"/>
        <v>875000</v>
      </c>
      <c r="BP219" s="465">
        <f t="shared" si="385"/>
        <v>375900</v>
      </c>
      <c r="BQ219" s="637">
        <f t="shared" si="448"/>
        <v>499100</v>
      </c>
      <c r="BR219" s="707">
        <f t="shared" si="386"/>
        <v>-54530</v>
      </c>
      <c r="BS219" s="298"/>
      <c r="BT219" s="379"/>
      <c r="BU219" s="298"/>
      <c r="BV219" s="464">
        <f t="shared" si="470"/>
        <v>875000</v>
      </c>
      <c r="BW219" s="464">
        <f t="shared" si="471"/>
        <v>17622.42885</v>
      </c>
      <c r="BX219" s="637">
        <f t="shared" si="387"/>
        <v>571252.42885000003</v>
      </c>
      <c r="BY219" s="707">
        <f t="shared" si="388"/>
        <v>17622.428850000026</v>
      </c>
      <c r="BZ219" s="298"/>
      <c r="CA219" s="379"/>
      <c r="CB219" s="219"/>
      <c r="CC219" s="464">
        <f t="shared" si="373"/>
        <v>26302.132611940302</v>
      </c>
      <c r="CD219" s="464">
        <f t="shared" si="389"/>
        <v>901302.13261194027</v>
      </c>
      <c r="CE219" s="465">
        <f t="shared" si="390"/>
        <v>340707.8317186567</v>
      </c>
      <c r="CF219" s="637">
        <f t="shared" si="472"/>
        <v>560594.30089328357</v>
      </c>
      <c r="CG219" s="707">
        <f t="shared" si="391"/>
        <v>6964.3008932835655</v>
      </c>
      <c r="CH219" s="298"/>
      <c r="CI219" s="465">
        <f t="shared" si="392"/>
        <v>330450</v>
      </c>
      <c r="CJ219" s="464">
        <f t="shared" si="473"/>
        <v>544550</v>
      </c>
      <c r="CK219" s="637">
        <f t="shared" si="474"/>
        <v>17622.42885</v>
      </c>
      <c r="CL219" s="637">
        <f t="shared" si="449"/>
        <v>562172.42885000003</v>
      </c>
      <c r="CM219" s="707">
        <f t="shared" si="393"/>
        <v>8542.4288500000257</v>
      </c>
      <c r="CN219" s="298"/>
      <c r="CO219" s="379"/>
      <c r="CP219" s="539"/>
      <c r="CQ219" s="379"/>
      <c r="CR219" s="26"/>
      <c r="CS219" s="519">
        <f t="shared" si="450"/>
        <v>875000</v>
      </c>
      <c r="CT219" s="520">
        <f t="shared" si="486"/>
        <v>358650</v>
      </c>
      <c r="CU219" s="521">
        <f t="shared" si="394"/>
        <v>516350</v>
      </c>
      <c r="CV219" s="523">
        <f t="shared" si="395"/>
        <v>-37280</v>
      </c>
      <c r="CW219" s="26"/>
      <c r="CX219" s="519">
        <f t="shared" si="451"/>
        <v>875000</v>
      </c>
      <c r="CY219" s="520">
        <f t="shared" si="483"/>
        <v>306250</v>
      </c>
      <c r="CZ219" s="521">
        <f t="shared" si="396"/>
        <v>568750</v>
      </c>
      <c r="DA219" s="522">
        <f t="shared" si="397"/>
        <v>15120</v>
      </c>
      <c r="DB219" s="521">
        <f t="shared" si="452"/>
        <v>16500</v>
      </c>
      <c r="DC219" s="521">
        <f t="shared" si="398"/>
        <v>585250</v>
      </c>
      <c r="DD219" s="522">
        <f t="shared" si="475"/>
        <v>31620</v>
      </c>
      <c r="DE219" s="533">
        <f t="shared" si="453"/>
        <v>606.00833692683625</v>
      </c>
      <c r="DF219" s="26"/>
      <c r="DG219" s="379"/>
      <c r="DH219" s="480"/>
      <c r="DI219" s="519">
        <f t="shared" si="454"/>
        <v>875000</v>
      </c>
      <c r="DJ219" s="520">
        <f t="shared" si="484"/>
        <v>375900</v>
      </c>
      <c r="DK219" s="529">
        <f t="shared" si="399"/>
        <v>499100</v>
      </c>
      <c r="DL219" s="743">
        <f t="shared" si="400"/>
        <v>-54530</v>
      </c>
      <c r="DM219" s="744">
        <f t="shared" si="401"/>
        <v>-1045.0864836375833</v>
      </c>
      <c r="DN219" s="480"/>
      <c r="DO219" s="379"/>
      <c r="DP219" s="484"/>
      <c r="DQ219" s="519">
        <f t="shared" si="455"/>
        <v>875000</v>
      </c>
      <c r="DR219" s="708">
        <f t="shared" si="402"/>
        <v>366200</v>
      </c>
      <c r="DS219" s="529">
        <f t="shared" si="403"/>
        <v>508800</v>
      </c>
      <c r="DT219" s="743">
        <f t="shared" si="404"/>
        <v>-44830</v>
      </c>
      <c r="DU219" s="744">
        <f t="shared" si="405"/>
        <v>-859.18259786306362</v>
      </c>
      <c r="DV219" s="484"/>
      <c r="DW219" s="379"/>
      <c r="DX219" s="486"/>
      <c r="DY219" s="464">
        <f t="shared" si="476"/>
        <v>875000</v>
      </c>
      <c r="DZ219" s="708">
        <f t="shared" si="406"/>
        <v>320327.5</v>
      </c>
      <c r="EA219" s="529">
        <f t="shared" si="477"/>
        <v>554672.5</v>
      </c>
      <c r="EB219" s="530">
        <f t="shared" si="478"/>
        <v>1042.5</v>
      </c>
      <c r="EC219" s="533">
        <f t="shared" si="479"/>
        <v>39.959752766997269</v>
      </c>
      <c r="ED219" s="464">
        <f t="shared" si="485"/>
        <v>0</v>
      </c>
      <c r="EE219" s="524">
        <f t="shared" si="407"/>
        <v>1042.5</v>
      </c>
      <c r="EF219" s="531">
        <f t="shared" si="480"/>
        <v>39.959752766997269</v>
      </c>
      <c r="EG219" s="531">
        <f t="shared" si="481"/>
        <v>19.979876383498635</v>
      </c>
      <c r="EH219" s="486"/>
      <c r="EI219" s="379"/>
      <c r="EJ219" s="686"/>
      <c r="EK219" s="519">
        <f t="shared" si="457"/>
        <v>875000</v>
      </c>
      <c r="EL219" s="708">
        <f t="shared" si="408"/>
        <v>237650.00000000003</v>
      </c>
      <c r="EM219" s="529">
        <f t="shared" si="409"/>
        <v>637350</v>
      </c>
      <c r="EN219" s="530">
        <f t="shared" si="410"/>
        <v>83720</v>
      </c>
      <c r="EO219" s="531">
        <f t="shared" si="411"/>
        <v>1604.523022375545</v>
      </c>
      <c r="EP219" s="641">
        <f t="shared" si="412"/>
        <v>0</v>
      </c>
      <c r="EQ219" s="530">
        <f t="shared" si="413"/>
        <v>83720</v>
      </c>
      <c r="ER219" s="532">
        <f t="shared" si="414"/>
        <v>1604.523022375545</v>
      </c>
      <c r="ES219" s="686"/>
      <c r="ET219" s="379"/>
      <c r="EU219" s="686"/>
      <c r="EV219" s="519">
        <f t="shared" si="458"/>
        <v>875000</v>
      </c>
      <c r="EW219" s="708">
        <f t="shared" si="415"/>
        <v>320850</v>
      </c>
      <c r="EX219" s="529">
        <f t="shared" si="416"/>
        <v>554150</v>
      </c>
      <c r="EY219" s="530">
        <f t="shared" si="417"/>
        <v>520</v>
      </c>
      <c r="EZ219" s="531">
        <f t="shared" si="418"/>
        <v>9.9659815054381671</v>
      </c>
      <c r="FA219" s="641">
        <f t="shared" si="419"/>
        <v>0</v>
      </c>
      <c r="FB219" s="530">
        <f t="shared" si="420"/>
        <v>520</v>
      </c>
      <c r="FC219" s="532">
        <f t="shared" si="421"/>
        <v>9.9659815054381671</v>
      </c>
      <c r="FD219" s="686"/>
      <c r="FE219" s="379"/>
      <c r="FF219" s="686"/>
      <c r="FG219" s="519">
        <f t="shared" si="459"/>
        <v>875000</v>
      </c>
      <c r="FH219" s="708">
        <f t="shared" si="422"/>
        <v>317550</v>
      </c>
      <c r="FI219" s="529">
        <f t="shared" si="423"/>
        <v>557450</v>
      </c>
      <c r="FJ219" s="530">
        <f t="shared" si="424"/>
        <v>3820</v>
      </c>
      <c r="FK219" s="531">
        <f t="shared" si="425"/>
        <v>73.21163336687269</v>
      </c>
      <c r="FL219" s="641">
        <f t="shared" si="426"/>
        <v>0</v>
      </c>
      <c r="FM219" s="530">
        <f t="shared" si="427"/>
        <v>3820</v>
      </c>
      <c r="FN219" s="532">
        <f t="shared" si="428"/>
        <v>73.21163336687269</v>
      </c>
      <c r="FO219" s="686"/>
      <c r="FP219" s="379"/>
      <c r="FQ219" s="686"/>
      <c r="FR219" s="519">
        <f t="shared" si="460"/>
        <v>875000</v>
      </c>
      <c r="FS219" s="708">
        <f t="shared" si="429"/>
        <v>275850</v>
      </c>
      <c r="FT219" s="529">
        <f t="shared" si="430"/>
        <v>599150</v>
      </c>
      <c r="FU219" s="530">
        <f t="shared" si="431"/>
        <v>45520</v>
      </c>
      <c r="FV219" s="531">
        <f t="shared" si="432"/>
        <v>872.40668870681804</v>
      </c>
      <c r="FW219" s="641">
        <f t="shared" si="433"/>
        <v>0</v>
      </c>
      <c r="FX219" s="530">
        <f t="shared" si="434"/>
        <v>45520</v>
      </c>
      <c r="FY219" s="532">
        <f t="shared" si="435"/>
        <v>872.40668870681804</v>
      </c>
      <c r="FZ219" s="686"/>
      <c r="GA219" s="379"/>
      <c r="GB219" s="379"/>
      <c r="GC219" s="379"/>
      <c r="GD219" s="379"/>
      <c r="GE219" s="379"/>
      <c r="GF219" s="379"/>
      <c r="GG219" s="379"/>
    </row>
    <row r="220" spans="1:189" s="1" customFormat="1" x14ac:dyDescent="0.25">
      <c r="A220" s="379"/>
      <c r="B220" s="379"/>
      <c r="C220" s="379"/>
      <c r="D220" s="379"/>
      <c r="E220" s="379"/>
      <c r="F220" s="379"/>
      <c r="G220" s="379"/>
      <c r="H220" s="379"/>
      <c r="I220" s="539"/>
      <c r="J220" s="379"/>
      <c r="K220" s="379"/>
      <c r="L220" s="379"/>
      <c r="M220" s="379"/>
      <c r="N220" s="379"/>
      <c r="O220" s="379"/>
      <c r="P220" s="379"/>
      <c r="Q220" s="379"/>
      <c r="R220" s="539"/>
      <c r="S220" s="379"/>
      <c r="T220" s="228"/>
      <c r="U220" s="450">
        <f t="shared" si="461"/>
        <v>880000</v>
      </c>
      <c r="V220" s="712">
        <f t="shared" si="462"/>
        <v>6964.3008932835655</v>
      </c>
      <c r="W220" s="752">
        <f t="shared" si="463"/>
        <v>-37580</v>
      </c>
      <c r="X220" s="697">
        <f t="shared" si="464"/>
        <v>31820</v>
      </c>
      <c r="Y220" s="745">
        <f t="shared" si="465"/>
        <v>-54980</v>
      </c>
      <c r="Z220" s="642">
        <f t="shared" si="466"/>
        <v>-45130</v>
      </c>
      <c r="AA220" s="439">
        <f t="shared" si="467"/>
        <v>1042.5</v>
      </c>
      <c r="AB220" s="713">
        <f t="shared" si="468"/>
        <v>1042.5</v>
      </c>
      <c r="AC220" s="630">
        <f t="shared" si="374"/>
        <v>45820</v>
      </c>
      <c r="AD220" s="459">
        <f t="shared" si="375"/>
        <v>45820</v>
      </c>
      <c r="AE220" s="228"/>
      <c r="AF220" s="379"/>
      <c r="AG220" s="228"/>
      <c r="AH220" s="715">
        <f t="shared" si="376"/>
        <v>1.2510420516784446</v>
      </c>
      <c r="AI220" s="749">
        <f t="shared" si="436"/>
        <v>-6.7507365093051668</v>
      </c>
      <c r="AJ220" s="716">
        <f t="shared" si="377"/>
        <v>5.7160307537544011</v>
      </c>
      <c r="AK220" s="746">
        <f t="shared" si="437"/>
        <v>-9.8764101458647691</v>
      </c>
      <c r="AL220" s="643">
        <f t="shared" si="438"/>
        <v>-8.1069914493066033</v>
      </c>
      <c r="AM220" s="457">
        <f t="shared" si="439"/>
        <v>0.18727096356973486</v>
      </c>
      <c r="AN220" s="717">
        <f t="shared" si="378"/>
        <v>0.18727096356973486</v>
      </c>
      <c r="AO220" s="633">
        <f t="shared" si="379"/>
        <v>8.230940576273623</v>
      </c>
      <c r="AP220" s="634">
        <f t="shared" si="380"/>
        <v>8.230940576273623</v>
      </c>
      <c r="AQ220" s="222"/>
      <c r="AR220" s="379"/>
      <c r="AS220" s="228"/>
      <c r="AT220" s="772">
        <f t="shared" si="440"/>
        <v>880000</v>
      </c>
      <c r="AU220" s="773">
        <f t="shared" si="381"/>
        <v>133.47325750148178</v>
      </c>
      <c r="AV220" s="750">
        <f t="shared" si="441"/>
        <v>-720.23381725839681</v>
      </c>
      <c r="AW220" s="720">
        <f t="shared" si="442"/>
        <v>609.84140673662023</v>
      </c>
      <c r="AX220" s="775">
        <f t="shared" si="443"/>
        <v>-1053.7108907095969</v>
      </c>
      <c r="AY220" s="643">
        <f t="shared" si="444"/>
        <v>-864.93220257773942</v>
      </c>
      <c r="AZ220" s="457">
        <f t="shared" si="445"/>
        <v>19.979876383498635</v>
      </c>
      <c r="BA220" s="717">
        <f t="shared" si="446"/>
        <v>19.979876383498635</v>
      </c>
      <c r="BB220" s="458">
        <f t="shared" si="382"/>
        <v>878.15629342149396</v>
      </c>
      <c r="BC220" s="459">
        <f t="shared" si="382"/>
        <v>878.15629342149396</v>
      </c>
      <c r="BD220" s="222"/>
      <c r="BE220" s="774"/>
      <c r="BF220" s="539"/>
      <c r="BG220" s="379"/>
      <c r="BH220" s="379"/>
      <c r="BI220" s="460"/>
      <c r="BJ220" s="464">
        <f t="shared" si="469"/>
        <v>880000</v>
      </c>
      <c r="BK220" s="465">
        <f t="shared" si="383"/>
        <v>323320</v>
      </c>
      <c r="BL220" s="637">
        <f t="shared" si="384"/>
        <v>556680</v>
      </c>
      <c r="BM220" s="219"/>
      <c r="BN220" s="219"/>
      <c r="BO220" s="464">
        <f t="shared" si="447"/>
        <v>880000</v>
      </c>
      <c r="BP220" s="465">
        <f t="shared" si="385"/>
        <v>378300</v>
      </c>
      <c r="BQ220" s="637">
        <f t="shared" si="448"/>
        <v>501700</v>
      </c>
      <c r="BR220" s="707">
        <f t="shared" si="386"/>
        <v>-54980</v>
      </c>
      <c r="BS220" s="298"/>
      <c r="BT220" s="379"/>
      <c r="BU220" s="298"/>
      <c r="BV220" s="464">
        <f t="shared" si="470"/>
        <v>880000</v>
      </c>
      <c r="BW220" s="464">
        <f t="shared" si="471"/>
        <v>17622.42885</v>
      </c>
      <c r="BX220" s="637">
        <f t="shared" si="387"/>
        <v>574302.42885000003</v>
      </c>
      <c r="BY220" s="707">
        <f t="shared" si="388"/>
        <v>17622.428850000026</v>
      </c>
      <c r="BZ220" s="298"/>
      <c r="CA220" s="379"/>
      <c r="CB220" s="219"/>
      <c r="CC220" s="464">
        <f t="shared" si="373"/>
        <v>26302.132611940302</v>
      </c>
      <c r="CD220" s="464">
        <f t="shared" si="389"/>
        <v>906302.13261194027</v>
      </c>
      <c r="CE220" s="465">
        <f t="shared" si="390"/>
        <v>342657.8317186567</v>
      </c>
      <c r="CF220" s="637">
        <f t="shared" si="472"/>
        <v>563644.30089328357</v>
      </c>
      <c r="CG220" s="707">
        <f t="shared" si="391"/>
        <v>6964.3008932835655</v>
      </c>
      <c r="CH220" s="298"/>
      <c r="CI220" s="465">
        <f t="shared" si="392"/>
        <v>332400</v>
      </c>
      <c r="CJ220" s="464">
        <f t="shared" si="473"/>
        <v>547600</v>
      </c>
      <c r="CK220" s="637">
        <f t="shared" si="474"/>
        <v>17622.42885</v>
      </c>
      <c r="CL220" s="637">
        <f t="shared" si="449"/>
        <v>565222.42885000003</v>
      </c>
      <c r="CM220" s="707">
        <f t="shared" si="393"/>
        <v>8542.4288500000257</v>
      </c>
      <c r="CN220" s="298"/>
      <c r="CO220" s="379"/>
      <c r="CP220" s="539"/>
      <c r="CQ220" s="379"/>
      <c r="CR220" s="26"/>
      <c r="CS220" s="519">
        <f t="shared" si="450"/>
        <v>880000</v>
      </c>
      <c r="CT220" s="520">
        <f t="shared" si="486"/>
        <v>360900</v>
      </c>
      <c r="CU220" s="521">
        <f t="shared" si="394"/>
        <v>519100</v>
      </c>
      <c r="CV220" s="523">
        <f t="shared" si="395"/>
        <v>-37580</v>
      </c>
      <c r="CW220" s="26"/>
      <c r="CX220" s="519">
        <f t="shared" si="451"/>
        <v>880000</v>
      </c>
      <c r="CY220" s="520">
        <f t="shared" si="483"/>
        <v>308000</v>
      </c>
      <c r="CZ220" s="521">
        <f t="shared" si="396"/>
        <v>572000</v>
      </c>
      <c r="DA220" s="522">
        <f t="shared" si="397"/>
        <v>15320</v>
      </c>
      <c r="DB220" s="521">
        <f t="shared" si="452"/>
        <v>16500</v>
      </c>
      <c r="DC220" s="521">
        <f t="shared" si="398"/>
        <v>588500</v>
      </c>
      <c r="DD220" s="522">
        <f t="shared" si="475"/>
        <v>31820</v>
      </c>
      <c r="DE220" s="533">
        <f t="shared" si="453"/>
        <v>609.84140673662023</v>
      </c>
      <c r="DF220" s="26"/>
      <c r="DG220" s="379"/>
      <c r="DH220" s="480"/>
      <c r="DI220" s="519">
        <f t="shared" si="454"/>
        <v>880000</v>
      </c>
      <c r="DJ220" s="520">
        <f t="shared" si="484"/>
        <v>378300</v>
      </c>
      <c r="DK220" s="529">
        <f t="shared" si="399"/>
        <v>501700</v>
      </c>
      <c r="DL220" s="743">
        <f t="shared" si="400"/>
        <v>-54980</v>
      </c>
      <c r="DM220" s="744">
        <f t="shared" si="401"/>
        <v>-1053.7108907095969</v>
      </c>
      <c r="DN220" s="480"/>
      <c r="DO220" s="379"/>
      <c r="DP220" s="484"/>
      <c r="DQ220" s="519">
        <f t="shared" si="455"/>
        <v>880000</v>
      </c>
      <c r="DR220" s="708">
        <f t="shared" si="402"/>
        <v>368450</v>
      </c>
      <c r="DS220" s="529">
        <f t="shared" si="403"/>
        <v>511550</v>
      </c>
      <c r="DT220" s="743">
        <f t="shared" si="404"/>
        <v>-45130</v>
      </c>
      <c r="DU220" s="744">
        <f t="shared" si="405"/>
        <v>-864.93220257773942</v>
      </c>
      <c r="DV220" s="484"/>
      <c r="DW220" s="379"/>
      <c r="DX220" s="486"/>
      <c r="DY220" s="464">
        <f t="shared" si="476"/>
        <v>880000</v>
      </c>
      <c r="DZ220" s="708">
        <f t="shared" si="406"/>
        <v>322277.5</v>
      </c>
      <c r="EA220" s="529">
        <f t="shared" si="477"/>
        <v>557722.5</v>
      </c>
      <c r="EB220" s="530">
        <f t="shared" si="478"/>
        <v>1042.5</v>
      </c>
      <c r="EC220" s="533">
        <f t="shared" si="479"/>
        <v>39.959752766997269</v>
      </c>
      <c r="ED220" s="464">
        <f t="shared" si="485"/>
        <v>0</v>
      </c>
      <c r="EE220" s="524">
        <f t="shared" si="407"/>
        <v>1042.5</v>
      </c>
      <c r="EF220" s="531">
        <f t="shared" si="480"/>
        <v>39.959752766997269</v>
      </c>
      <c r="EG220" s="531">
        <f t="shared" si="481"/>
        <v>19.979876383498635</v>
      </c>
      <c r="EH220" s="486"/>
      <c r="EI220" s="379"/>
      <c r="EJ220" s="686"/>
      <c r="EK220" s="519">
        <f t="shared" si="457"/>
        <v>880000</v>
      </c>
      <c r="EL220" s="708">
        <f t="shared" si="408"/>
        <v>239050.00000000003</v>
      </c>
      <c r="EM220" s="529">
        <f t="shared" si="409"/>
        <v>640950</v>
      </c>
      <c r="EN220" s="530">
        <f t="shared" si="410"/>
        <v>84270</v>
      </c>
      <c r="EO220" s="531">
        <f t="shared" si="411"/>
        <v>1615.0639643524507</v>
      </c>
      <c r="EP220" s="641">
        <f t="shared" si="412"/>
        <v>0</v>
      </c>
      <c r="EQ220" s="530">
        <f t="shared" si="413"/>
        <v>84270</v>
      </c>
      <c r="ER220" s="532">
        <f t="shared" si="414"/>
        <v>1615.0639643524507</v>
      </c>
      <c r="ES220" s="686"/>
      <c r="ET220" s="379"/>
      <c r="EU220" s="686"/>
      <c r="EV220" s="519">
        <f t="shared" si="458"/>
        <v>880000</v>
      </c>
      <c r="EW220" s="708">
        <f t="shared" si="415"/>
        <v>322800</v>
      </c>
      <c r="EX220" s="529">
        <f t="shared" si="416"/>
        <v>557200</v>
      </c>
      <c r="EY220" s="530">
        <f t="shared" si="417"/>
        <v>520</v>
      </c>
      <c r="EZ220" s="531">
        <f t="shared" si="418"/>
        <v>9.9659815054381671</v>
      </c>
      <c r="FA220" s="641">
        <f t="shared" si="419"/>
        <v>0</v>
      </c>
      <c r="FB220" s="530">
        <f t="shared" si="420"/>
        <v>520</v>
      </c>
      <c r="FC220" s="532">
        <f t="shared" si="421"/>
        <v>9.9659815054381671</v>
      </c>
      <c r="FD220" s="686"/>
      <c r="FE220" s="379"/>
      <c r="FF220" s="686"/>
      <c r="FG220" s="519">
        <f t="shared" si="459"/>
        <v>880000</v>
      </c>
      <c r="FH220" s="708">
        <f t="shared" si="422"/>
        <v>319500</v>
      </c>
      <c r="FI220" s="529">
        <f t="shared" si="423"/>
        <v>560500</v>
      </c>
      <c r="FJ220" s="530">
        <f t="shared" si="424"/>
        <v>3820</v>
      </c>
      <c r="FK220" s="531">
        <f t="shared" si="425"/>
        <v>73.21163336687269</v>
      </c>
      <c r="FL220" s="641">
        <f t="shared" si="426"/>
        <v>0</v>
      </c>
      <c r="FM220" s="530">
        <f t="shared" si="427"/>
        <v>3820</v>
      </c>
      <c r="FN220" s="532">
        <f t="shared" si="428"/>
        <v>73.21163336687269</v>
      </c>
      <c r="FO220" s="686"/>
      <c r="FP220" s="379"/>
      <c r="FQ220" s="686"/>
      <c r="FR220" s="519">
        <f t="shared" si="460"/>
        <v>880000</v>
      </c>
      <c r="FS220" s="708">
        <f t="shared" si="429"/>
        <v>277500</v>
      </c>
      <c r="FT220" s="529">
        <f t="shared" si="430"/>
        <v>602500</v>
      </c>
      <c r="FU220" s="530">
        <f t="shared" si="431"/>
        <v>45820</v>
      </c>
      <c r="FV220" s="531">
        <f t="shared" si="432"/>
        <v>878.15629342149396</v>
      </c>
      <c r="FW220" s="641">
        <f t="shared" si="433"/>
        <v>0</v>
      </c>
      <c r="FX220" s="530">
        <f t="shared" si="434"/>
        <v>45820</v>
      </c>
      <c r="FY220" s="532">
        <f t="shared" si="435"/>
        <v>878.15629342149396</v>
      </c>
      <c r="FZ220" s="686"/>
      <c r="GA220" s="379"/>
      <c r="GB220" s="379"/>
      <c r="GC220" s="379"/>
      <c r="GD220" s="379"/>
      <c r="GE220" s="379"/>
      <c r="GF220" s="379"/>
      <c r="GG220" s="379"/>
    </row>
    <row r="221" spans="1:189" s="1" customFormat="1" x14ac:dyDescent="0.25">
      <c r="A221" s="379"/>
      <c r="B221" s="379"/>
      <c r="C221" s="379"/>
      <c r="D221" s="379"/>
      <c r="E221" s="379"/>
      <c r="F221" s="379"/>
      <c r="G221" s="379"/>
      <c r="H221" s="379"/>
      <c r="I221" s="539"/>
      <c r="J221" s="379"/>
      <c r="K221" s="379"/>
      <c r="L221" s="379"/>
      <c r="M221" s="379"/>
      <c r="N221" s="379"/>
      <c r="O221" s="379"/>
      <c r="P221" s="379"/>
      <c r="Q221" s="379"/>
      <c r="R221" s="539"/>
      <c r="S221" s="379"/>
      <c r="T221" s="228"/>
      <c r="U221" s="450">
        <f t="shared" si="461"/>
        <v>885000</v>
      </c>
      <c r="V221" s="712">
        <f t="shared" si="462"/>
        <v>6964.3008932835655</v>
      </c>
      <c r="W221" s="752">
        <f t="shared" si="463"/>
        <v>-37880</v>
      </c>
      <c r="X221" s="697">
        <f t="shared" si="464"/>
        <v>32020</v>
      </c>
      <c r="Y221" s="745">
        <f t="shared" si="465"/>
        <v>-55430</v>
      </c>
      <c r="Z221" s="642">
        <f t="shared" si="466"/>
        <v>-45430</v>
      </c>
      <c r="AA221" s="439">
        <f t="shared" si="467"/>
        <v>1042.5</v>
      </c>
      <c r="AB221" s="713">
        <f t="shared" si="468"/>
        <v>1042.5</v>
      </c>
      <c r="AC221" s="630">
        <f t="shared" si="374"/>
        <v>46120</v>
      </c>
      <c r="AD221" s="459">
        <f t="shared" si="375"/>
        <v>46120</v>
      </c>
      <c r="AE221" s="228"/>
      <c r="AF221" s="379"/>
      <c r="AG221" s="228"/>
      <c r="AH221" s="715">
        <f t="shared" si="376"/>
        <v>1.2442250537372601</v>
      </c>
      <c r="AI221" s="749">
        <f t="shared" si="436"/>
        <v>-6.7675486395226274</v>
      </c>
      <c r="AJ221" s="716">
        <f t="shared" si="377"/>
        <v>5.7206152966608901</v>
      </c>
      <c r="AK221" s="746">
        <f t="shared" si="437"/>
        <v>-9.9029889410966003</v>
      </c>
      <c r="AL221" s="643">
        <f t="shared" si="438"/>
        <v>-8.1164132706840793</v>
      </c>
      <c r="AM221" s="457">
        <f t="shared" si="439"/>
        <v>0.18625051364050524</v>
      </c>
      <c r="AN221" s="717">
        <f t="shared" si="378"/>
        <v>0.18625051364050524</v>
      </c>
      <c r="AO221" s="633">
        <f t="shared" si="379"/>
        <v>8.2396869919425431</v>
      </c>
      <c r="AP221" s="634">
        <f t="shared" si="380"/>
        <v>8.2396869919425431</v>
      </c>
      <c r="AQ221" s="222"/>
      <c r="AR221" s="379"/>
      <c r="AS221" s="228"/>
      <c r="AT221" s="772">
        <f t="shared" si="440"/>
        <v>885000</v>
      </c>
      <c r="AU221" s="773">
        <f t="shared" si="381"/>
        <v>133.47325750148178</v>
      </c>
      <c r="AV221" s="750">
        <f t="shared" si="441"/>
        <v>-725.98342197307272</v>
      </c>
      <c r="AW221" s="720">
        <f t="shared" si="442"/>
        <v>613.67447654640409</v>
      </c>
      <c r="AX221" s="775">
        <f t="shared" si="443"/>
        <v>-1062.3352977816107</v>
      </c>
      <c r="AY221" s="643">
        <f t="shared" si="444"/>
        <v>-870.68180729241533</v>
      </c>
      <c r="AZ221" s="457">
        <f t="shared" si="445"/>
        <v>19.979876383498635</v>
      </c>
      <c r="BA221" s="717">
        <f t="shared" si="446"/>
        <v>19.979876383498635</v>
      </c>
      <c r="BB221" s="458">
        <f t="shared" si="382"/>
        <v>883.90589813616975</v>
      </c>
      <c r="BC221" s="459">
        <f t="shared" si="382"/>
        <v>883.90589813616975</v>
      </c>
      <c r="BD221" s="222"/>
      <c r="BE221" s="774"/>
      <c r="BF221" s="539"/>
      <c r="BG221" s="379"/>
      <c r="BH221" s="379"/>
      <c r="BI221" s="460"/>
      <c r="BJ221" s="464">
        <f t="shared" si="469"/>
        <v>885000</v>
      </c>
      <c r="BK221" s="465">
        <f t="shared" si="383"/>
        <v>325270</v>
      </c>
      <c r="BL221" s="637">
        <f t="shared" si="384"/>
        <v>559730</v>
      </c>
      <c r="BM221" s="219"/>
      <c r="BN221" s="219"/>
      <c r="BO221" s="464">
        <f t="shared" si="447"/>
        <v>885000</v>
      </c>
      <c r="BP221" s="465">
        <f t="shared" si="385"/>
        <v>380700</v>
      </c>
      <c r="BQ221" s="637">
        <f t="shared" si="448"/>
        <v>504300</v>
      </c>
      <c r="BR221" s="707">
        <f t="shared" si="386"/>
        <v>-55430</v>
      </c>
      <c r="BS221" s="298"/>
      <c r="BT221" s="379"/>
      <c r="BU221" s="298"/>
      <c r="BV221" s="464">
        <f t="shared" si="470"/>
        <v>885000</v>
      </c>
      <c r="BW221" s="464">
        <f t="shared" si="471"/>
        <v>17622.42885</v>
      </c>
      <c r="BX221" s="637">
        <f t="shared" si="387"/>
        <v>577352.42885000003</v>
      </c>
      <c r="BY221" s="707">
        <f t="shared" si="388"/>
        <v>17622.428850000026</v>
      </c>
      <c r="BZ221" s="298"/>
      <c r="CA221" s="379"/>
      <c r="CB221" s="219"/>
      <c r="CC221" s="464">
        <f t="shared" si="373"/>
        <v>26302.132611940302</v>
      </c>
      <c r="CD221" s="464">
        <f t="shared" si="389"/>
        <v>911302.13261194027</v>
      </c>
      <c r="CE221" s="465">
        <f t="shared" si="390"/>
        <v>344607.8317186567</v>
      </c>
      <c r="CF221" s="637">
        <f t="shared" si="472"/>
        <v>566694.30089328357</v>
      </c>
      <c r="CG221" s="707">
        <f t="shared" si="391"/>
        <v>6964.3008932835655</v>
      </c>
      <c r="CH221" s="298"/>
      <c r="CI221" s="465">
        <f t="shared" si="392"/>
        <v>334350</v>
      </c>
      <c r="CJ221" s="464">
        <f t="shared" si="473"/>
        <v>550650</v>
      </c>
      <c r="CK221" s="637">
        <f t="shared" si="474"/>
        <v>17622.42885</v>
      </c>
      <c r="CL221" s="637">
        <f t="shared" si="449"/>
        <v>568272.42885000003</v>
      </c>
      <c r="CM221" s="707">
        <f t="shared" si="393"/>
        <v>8542.4288500000257</v>
      </c>
      <c r="CN221" s="298"/>
      <c r="CO221" s="379"/>
      <c r="CP221" s="539"/>
      <c r="CQ221" s="379"/>
      <c r="CR221" s="26"/>
      <c r="CS221" s="519">
        <f t="shared" si="450"/>
        <v>885000</v>
      </c>
      <c r="CT221" s="520">
        <f t="shared" si="486"/>
        <v>363150</v>
      </c>
      <c r="CU221" s="521">
        <f t="shared" si="394"/>
        <v>521850</v>
      </c>
      <c r="CV221" s="523">
        <f t="shared" si="395"/>
        <v>-37880</v>
      </c>
      <c r="CW221" s="26"/>
      <c r="CX221" s="519">
        <f t="shared" si="451"/>
        <v>885000</v>
      </c>
      <c r="CY221" s="520">
        <f t="shared" si="483"/>
        <v>309750</v>
      </c>
      <c r="CZ221" s="521">
        <f t="shared" si="396"/>
        <v>575250</v>
      </c>
      <c r="DA221" s="522">
        <f t="shared" si="397"/>
        <v>15520</v>
      </c>
      <c r="DB221" s="521">
        <f t="shared" si="452"/>
        <v>16500</v>
      </c>
      <c r="DC221" s="521">
        <f t="shared" si="398"/>
        <v>591750</v>
      </c>
      <c r="DD221" s="522">
        <f t="shared" si="475"/>
        <v>32020</v>
      </c>
      <c r="DE221" s="533">
        <f t="shared" si="453"/>
        <v>613.67447654640409</v>
      </c>
      <c r="DF221" s="26"/>
      <c r="DG221" s="379"/>
      <c r="DH221" s="480"/>
      <c r="DI221" s="519">
        <f t="shared" si="454"/>
        <v>885000</v>
      </c>
      <c r="DJ221" s="520">
        <f t="shared" si="484"/>
        <v>380700</v>
      </c>
      <c r="DK221" s="529">
        <f t="shared" si="399"/>
        <v>504300</v>
      </c>
      <c r="DL221" s="743">
        <f t="shared" si="400"/>
        <v>-55430</v>
      </c>
      <c r="DM221" s="744">
        <f t="shared" si="401"/>
        <v>-1062.3352977816107</v>
      </c>
      <c r="DN221" s="480"/>
      <c r="DO221" s="379"/>
      <c r="DP221" s="484"/>
      <c r="DQ221" s="519">
        <f t="shared" si="455"/>
        <v>885000</v>
      </c>
      <c r="DR221" s="708">
        <f t="shared" si="402"/>
        <v>370700</v>
      </c>
      <c r="DS221" s="529">
        <f t="shared" si="403"/>
        <v>514300</v>
      </c>
      <c r="DT221" s="743">
        <f t="shared" si="404"/>
        <v>-45430</v>
      </c>
      <c r="DU221" s="744">
        <f t="shared" si="405"/>
        <v>-870.68180729241533</v>
      </c>
      <c r="DV221" s="484"/>
      <c r="DW221" s="379"/>
      <c r="DX221" s="486"/>
      <c r="DY221" s="464">
        <f t="shared" si="476"/>
        <v>885000</v>
      </c>
      <c r="DZ221" s="708">
        <f t="shared" si="406"/>
        <v>324227.5</v>
      </c>
      <c r="EA221" s="529">
        <f t="shared" si="477"/>
        <v>560772.5</v>
      </c>
      <c r="EB221" s="530">
        <f t="shared" si="478"/>
        <v>1042.5</v>
      </c>
      <c r="EC221" s="533">
        <f t="shared" si="479"/>
        <v>39.959752766997269</v>
      </c>
      <c r="ED221" s="464">
        <f t="shared" si="485"/>
        <v>0</v>
      </c>
      <c r="EE221" s="524">
        <f t="shared" si="407"/>
        <v>1042.5</v>
      </c>
      <c r="EF221" s="531">
        <f t="shared" si="480"/>
        <v>39.959752766997269</v>
      </c>
      <c r="EG221" s="531">
        <f t="shared" si="481"/>
        <v>19.979876383498635</v>
      </c>
      <c r="EH221" s="486"/>
      <c r="EI221" s="379"/>
      <c r="EJ221" s="686"/>
      <c r="EK221" s="519">
        <f t="shared" si="457"/>
        <v>885000</v>
      </c>
      <c r="EL221" s="708">
        <f t="shared" si="408"/>
        <v>240450.00000000003</v>
      </c>
      <c r="EM221" s="529">
        <f t="shared" si="409"/>
        <v>644550</v>
      </c>
      <c r="EN221" s="530">
        <f t="shared" si="410"/>
        <v>84820</v>
      </c>
      <c r="EO221" s="531">
        <f t="shared" si="411"/>
        <v>1625.6049063293565</v>
      </c>
      <c r="EP221" s="641">
        <f t="shared" si="412"/>
        <v>0</v>
      </c>
      <c r="EQ221" s="530">
        <f t="shared" si="413"/>
        <v>84820</v>
      </c>
      <c r="ER221" s="532">
        <f t="shared" si="414"/>
        <v>1625.6049063293565</v>
      </c>
      <c r="ES221" s="686"/>
      <c r="ET221" s="379"/>
      <c r="EU221" s="686"/>
      <c r="EV221" s="519">
        <f t="shared" si="458"/>
        <v>885000</v>
      </c>
      <c r="EW221" s="708">
        <f t="shared" si="415"/>
        <v>324750</v>
      </c>
      <c r="EX221" s="529">
        <f t="shared" si="416"/>
        <v>560250</v>
      </c>
      <c r="EY221" s="530">
        <f t="shared" si="417"/>
        <v>520</v>
      </c>
      <c r="EZ221" s="531">
        <f t="shared" si="418"/>
        <v>9.9659815054381671</v>
      </c>
      <c r="FA221" s="641">
        <f t="shared" si="419"/>
        <v>0</v>
      </c>
      <c r="FB221" s="530">
        <f t="shared" si="420"/>
        <v>520</v>
      </c>
      <c r="FC221" s="532">
        <f t="shared" si="421"/>
        <v>9.9659815054381671</v>
      </c>
      <c r="FD221" s="686"/>
      <c r="FE221" s="379"/>
      <c r="FF221" s="686"/>
      <c r="FG221" s="519">
        <f t="shared" si="459"/>
        <v>885000</v>
      </c>
      <c r="FH221" s="708">
        <f t="shared" si="422"/>
        <v>321450</v>
      </c>
      <c r="FI221" s="529">
        <f t="shared" si="423"/>
        <v>563550</v>
      </c>
      <c r="FJ221" s="530">
        <f t="shared" si="424"/>
        <v>3820</v>
      </c>
      <c r="FK221" s="531">
        <f t="shared" si="425"/>
        <v>73.21163336687269</v>
      </c>
      <c r="FL221" s="641">
        <f t="shared" si="426"/>
        <v>0</v>
      </c>
      <c r="FM221" s="530">
        <f t="shared" si="427"/>
        <v>3820</v>
      </c>
      <c r="FN221" s="532">
        <f t="shared" si="428"/>
        <v>73.21163336687269</v>
      </c>
      <c r="FO221" s="686"/>
      <c r="FP221" s="379"/>
      <c r="FQ221" s="686"/>
      <c r="FR221" s="519">
        <f t="shared" si="460"/>
        <v>885000</v>
      </c>
      <c r="FS221" s="708">
        <f t="shared" si="429"/>
        <v>279150</v>
      </c>
      <c r="FT221" s="529">
        <f t="shared" si="430"/>
        <v>605850</v>
      </c>
      <c r="FU221" s="530">
        <f t="shared" si="431"/>
        <v>46120</v>
      </c>
      <c r="FV221" s="531">
        <f t="shared" si="432"/>
        <v>883.90589813616975</v>
      </c>
      <c r="FW221" s="641">
        <f t="shared" si="433"/>
        <v>0</v>
      </c>
      <c r="FX221" s="530">
        <f t="shared" si="434"/>
        <v>46120</v>
      </c>
      <c r="FY221" s="532">
        <f t="shared" si="435"/>
        <v>883.90589813616975</v>
      </c>
      <c r="FZ221" s="686"/>
      <c r="GA221" s="379"/>
      <c r="GB221" s="379"/>
      <c r="GC221" s="379"/>
      <c r="GD221" s="379"/>
      <c r="GE221" s="379"/>
      <c r="GF221" s="379"/>
      <c r="GG221" s="379"/>
    </row>
    <row r="222" spans="1:189" s="1" customFormat="1" x14ac:dyDescent="0.25">
      <c r="A222" s="379"/>
      <c r="B222" s="379"/>
      <c r="C222" s="379"/>
      <c r="D222" s="379"/>
      <c r="E222" s="379"/>
      <c r="F222" s="379"/>
      <c r="G222" s="379"/>
      <c r="H222" s="379"/>
      <c r="I222" s="539"/>
      <c r="J222" s="379"/>
      <c r="K222" s="379"/>
      <c r="L222" s="379"/>
      <c r="M222" s="379"/>
      <c r="N222" s="379"/>
      <c r="O222" s="379"/>
      <c r="P222" s="379"/>
      <c r="Q222" s="379"/>
      <c r="R222" s="539"/>
      <c r="S222" s="379"/>
      <c r="T222" s="228"/>
      <c r="U222" s="450">
        <f t="shared" si="461"/>
        <v>890000</v>
      </c>
      <c r="V222" s="712">
        <f t="shared" si="462"/>
        <v>6964.3008932835655</v>
      </c>
      <c r="W222" s="752">
        <f t="shared" si="463"/>
        <v>-38180</v>
      </c>
      <c r="X222" s="697">
        <f t="shared" si="464"/>
        <v>32220</v>
      </c>
      <c r="Y222" s="745">
        <f t="shared" si="465"/>
        <v>-55880</v>
      </c>
      <c r="Z222" s="642">
        <f t="shared" si="466"/>
        <v>-45730</v>
      </c>
      <c r="AA222" s="439">
        <f t="shared" si="467"/>
        <v>1042.5</v>
      </c>
      <c r="AB222" s="713">
        <f t="shared" si="468"/>
        <v>1042.5</v>
      </c>
      <c r="AC222" s="630">
        <f t="shared" si="374"/>
        <v>46420</v>
      </c>
      <c r="AD222" s="459">
        <f t="shared" si="375"/>
        <v>46420</v>
      </c>
      <c r="AE222" s="228"/>
      <c r="AF222" s="379"/>
      <c r="AG222" s="228"/>
      <c r="AH222" s="715">
        <f t="shared" si="376"/>
        <v>1.2374819455708386</v>
      </c>
      <c r="AI222" s="749">
        <f t="shared" si="436"/>
        <v>-6.7841785422367531</v>
      </c>
      <c r="AJ222" s="716">
        <f t="shared" si="377"/>
        <v>5.7251501474821422</v>
      </c>
      <c r="AK222" s="746">
        <f t="shared" si="437"/>
        <v>-9.929279647464373</v>
      </c>
      <c r="AL222" s="643">
        <f t="shared" si="438"/>
        <v>-8.125732968477914</v>
      </c>
      <c r="AM222" s="457">
        <f t="shared" si="439"/>
        <v>0.18524112441806745</v>
      </c>
      <c r="AN222" s="717">
        <f t="shared" si="378"/>
        <v>0.18524112441806745</v>
      </c>
      <c r="AO222" s="633">
        <f t="shared" si="379"/>
        <v>8.2483386047833971</v>
      </c>
      <c r="AP222" s="634">
        <f t="shared" si="380"/>
        <v>8.2483386047833971</v>
      </c>
      <c r="AQ222" s="222"/>
      <c r="AR222" s="379"/>
      <c r="AS222" s="228"/>
      <c r="AT222" s="772">
        <f t="shared" si="440"/>
        <v>890000</v>
      </c>
      <c r="AU222" s="773">
        <f t="shared" si="381"/>
        <v>133.47325750148178</v>
      </c>
      <c r="AV222" s="750">
        <f t="shared" si="441"/>
        <v>-731.73302668774852</v>
      </c>
      <c r="AW222" s="720">
        <f t="shared" si="442"/>
        <v>617.50754635618796</v>
      </c>
      <c r="AX222" s="775">
        <f t="shared" si="443"/>
        <v>-1070.9597048536245</v>
      </c>
      <c r="AY222" s="643">
        <f t="shared" si="444"/>
        <v>-876.43141200709113</v>
      </c>
      <c r="AZ222" s="457">
        <f t="shared" si="445"/>
        <v>19.979876383498635</v>
      </c>
      <c r="BA222" s="717">
        <f t="shared" si="446"/>
        <v>19.979876383498635</v>
      </c>
      <c r="BB222" s="458">
        <f t="shared" si="382"/>
        <v>889.65550285084566</v>
      </c>
      <c r="BC222" s="459">
        <f t="shared" si="382"/>
        <v>889.65550285084566</v>
      </c>
      <c r="BD222" s="222"/>
      <c r="BE222" s="774"/>
      <c r="BF222" s="539"/>
      <c r="BG222" s="379"/>
      <c r="BH222" s="379"/>
      <c r="BI222" s="460"/>
      <c r="BJ222" s="464">
        <f t="shared" si="469"/>
        <v>890000</v>
      </c>
      <c r="BK222" s="465">
        <f t="shared" si="383"/>
        <v>327220</v>
      </c>
      <c r="BL222" s="637">
        <f t="shared" si="384"/>
        <v>562780</v>
      </c>
      <c r="BM222" s="219"/>
      <c r="BN222" s="219"/>
      <c r="BO222" s="464">
        <f t="shared" si="447"/>
        <v>890000</v>
      </c>
      <c r="BP222" s="465">
        <f t="shared" si="385"/>
        <v>383100</v>
      </c>
      <c r="BQ222" s="637">
        <f t="shared" si="448"/>
        <v>506900</v>
      </c>
      <c r="BR222" s="707">
        <f t="shared" si="386"/>
        <v>-55880</v>
      </c>
      <c r="BS222" s="298"/>
      <c r="BT222" s="379"/>
      <c r="BU222" s="298"/>
      <c r="BV222" s="464">
        <f t="shared" si="470"/>
        <v>890000</v>
      </c>
      <c r="BW222" s="464">
        <f t="shared" si="471"/>
        <v>17622.42885</v>
      </c>
      <c r="BX222" s="637">
        <f t="shared" si="387"/>
        <v>580402.42885000003</v>
      </c>
      <c r="BY222" s="707">
        <f t="shared" si="388"/>
        <v>17622.428850000026</v>
      </c>
      <c r="BZ222" s="298"/>
      <c r="CA222" s="379"/>
      <c r="CB222" s="219"/>
      <c r="CC222" s="464">
        <f t="shared" ref="CC222:CC244" si="487">CC221</f>
        <v>26302.132611940302</v>
      </c>
      <c r="CD222" s="464">
        <f t="shared" si="389"/>
        <v>916302.13261194027</v>
      </c>
      <c r="CE222" s="465">
        <f t="shared" si="390"/>
        <v>346557.8317186567</v>
      </c>
      <c r="CF222" s="637">
        <f t="shared" si="472"/>
        <v>569744.30089328357</v>
      </c>
      <c r="CG222" s="707">
        <f t="shared" si="391"/>
        <v>6964.3008932835655</v>
      </c>
      <c r="CH222" s="298"/>
      <c r="CI222" s="465">
        <f t="shared" si="392"/>
        <v>336300</v>
      </c>
      <c r="CJ222" s="464">
        <f t="shared" si="473"/>
        <v>553700</v>
      </c>
      <c r="CK222" s="637">
        <f t="shared" si="474"/>
        <v>17622.42885</v>
      </c>
      <c r="CL222" s="637">
        <f t="shared" si="449"/>
        <v>571322.42885000003</v>
      </c>
      <c r="CM222" s="707">
        <f t="shared" si="393"/>
        <v>8542.4288500000257</v>
      </c>
      <c r="CN222" s="298"/>
      <c r="CO222" s="379"/>
      <c r="CP222" s="539"/>
      <c r="CQ222" s="379"/>
      <c r="CR222" s="26"/>
      <c r="CS222" s="519">
        <f t="shared" si="450"/>
        <v>890000</v>
      </c>
      <c r="CT222" s="520">
        <f t="shared" si="486"/>
        <v>365400</v>
      </c>
      <c r="CU222" s="521">
        <f t="shared" si="394"/>
        <v>524600</v>
      </c>
      <c r="CV222" s="523">
        <f t="shared" si="395"/>
        <v>-38180</v>
      </c>
      <c r="CW222" s="26"/>
      <c r="CX222" s="519">
        <f t="shared" si="451"/>
        <v>890000</v>
      </c>
      <c r="CY222" s="520">
        <f t="shared" si="483"/>
        <v>311500</v>
      </c>
      <c r="CZ222" s="521">
        <f t="shared" si="396"/>
        <v>578500</v>
      </c>
      <c r="DA222" s="522">
        <f t="shared" si="397"/>
        <v>15720</v>
      </c>
      <c r="DB222" s="521">
        <f t="shared" si="452"/>
        <v>16500</v>
      </c>
      <c r="DC222" s="521">
        <f t="shared" si="398"/>
        <v>595000</v>
      </c>
      <c r="DD222" s="522">
        <f t="shared" si="475"/>
        <v>32220</v>
      </c>
      <c r="DE222" s="533">
        <f t="shared" si="453"/>
        <v>617.50754635618796</v>
      </c>
      <c r="DF222" s="26"/>
      <c r="DG222" s="379"/>
      <c r="DH222" s="480"/>
      <c r="DI222" s="519">
        <f t="shared" si="454"/>
        <v>890000</v>
      </c>
      <c r="DJ222" s="520">
        <f t="shared" si="484"/>
        <v>383100</v>
      </c>
      <c r="DK222" s="529">
        <f t="shared" si="399"/>
        <v>506900</v>
      </c>
      <c r="DL222" s="743">
        <f t="shared" si="400"/>
        <v>-55880</v>
      </c>
      <c r="DM222" s="744">
        <f t="shared" si="401"/>
        <v>-1070.9597048536245</v>
      </c>
      <c r="DN222" s="480"/>
      <c r="DO222" s="379"/>
      <c r="DP222" s="484"/>
      <c r="DQ222" s="519">
        <f t="shared" si="455"/>
        <v>890000</v>
      </c>
      <c r="DR222" s="708">
        <f t="shared" si="402"/>
        <v>372950</v>
      </c>
      <c r="DS222" s="529">
        <f t="shared" si="403"/>
        <v>517050</v>
      </c>
      <c r="DT222" s="743">
        <f t="shared" si="404"/>
        <v>-45730</v>
      </c>
      <c r="DU222" s="744">
        <f t="shared" si="405"/>
        <v>-876.43141200709113</v>
      </c>
      <c r="DV222" s="484"/>
      <c r="DW222" s="379"/>
      <c r="DX222" s="486"/>
      <c r="DY222" s="464">
        <f t="shared" si="476"/>
        <v>890000</v>
      </c>
      <c r="DZ222" s="708">
        <f t="shared" si="406"/>
        <v>326177.5</v>
      </c>
      <c r="EA222" s="529">
        <f t="shared" si="477"/>
        <v>563822.5</v>
      </c>
      <c r="EB222" s="530">
        <f t="shared" si="478"/>
        <v>1042.5</v>
      </c>
      <c r="EC222" s="533">
        <f t="shared" si="479"/>
        <v>39.959752766997269</v>
      </c>
      <c r="ED222" s="464">
        <f t="shared" si="485"/>
        <v>0</v>
      </c>
      <c r="EE222" s="524">
        <f t="shared" si="407"/>
        <v>1042.5</v>
      </c>
      <c r="EF222" s="531">
        <f t="shared" si="480"/>
        <v>39.959752766997269</v>
      </c>
      <c r="EG222" s="531">
        <f t="shared" si="481"/>
        <v>19.979876383498635</v>
      </c>
      <c r="EH222" s="486"/>
      <c r="EI222" s="379"/>
      <c r="EJ222" s="686"/>
      <c r="EK222" s="519">
        <f t="shared" si="457"/>
        <v>890000</v>
      </c>
      <c r="EL222" s="708">
        <f t="shared" si="408"/>
        <v>241850.00000000003</v>
      </c>
      <c r="EM222" s="529">
        <f t="shared" si="409"/>
        <v>648150</v>
      </c>
      <c r="EN222" s="530">
        <f t="shared" si="410"/>
        <v>85370</v>
      </c>
      <c r="EO222" s="531">
        <f t="shared" si="411"/>
        <v>1636.1458483062622</v>
      </c>
      <c r="EP222" s="641">
        <f t="shared" si="412"/>
        <v>0</v>
      </c>
      <c r="EQ222" s="530">
        <f t="shared" si="413"/>
        <v>85370</v>
      </c>
      <c r="ER222" s="532">
        <f t="shared" si="414"/>
        <v>1636.1458483062622</v>
      </c>
      <c r="ES222" s="686"/>
      <c r="ET222" s="379"/>
      <c r="EU222" s="686"/>
      <c r="EV222" s="519">
        <f t="shared" si="458"/>
        <v>890000</v>
      </c>
      <c r="EW222" s="708">
        <f t="shared" si="415"/>
        <v>326700</v>
      </c>
      <c r="EX222" s="529">
        <f t="shared" si="416"/>
        <v>563300</v>
      </c>
      <c r="EY222" s="530">
        <f t="shared" si="417"/>
        <v>520</v>
      </c>
      <c r="EZ222" s="531">
        <f t="shared" si="418"/>
        <v>9.9659815054381671</v>
      </c>
      <c r="FA222" s="641">
        <f t="shared" si="419"/>
        <v>0</v>
      </c>
      <c r="FB222" s="530">
        <f t="shared" si="420"/>
        <v>520</v>
      </c>
      <c r="FC222" s="532">
        <f t="shared" si="421"/>
        <v>9.9659815054381671</v>
      </c>
      <c r="FD222" s="686"/>
      <c r="FE222" s="379"/>
      <c r="FF222" s="686"/>
      <c r="FG222" s="519">
        <f t="shared" si="459"/>
        <v>890000</v>
      </c>
      <c r="FH222" s="708">
        <f t="shared" si="422"/>
        <v>323400</v>
      </c>
      <c r="FI222" s="529">
        <f t="shared" si="423"/>
        <v>566600</v>
      </c>
      <c r="FJ222" s="530">
        <f t="shared" si="424"/>
        <v>3820</v>
      </c>
      <c r="FK222" s="531">
        <f t="shared" si="425"/>
        <v>73.21163336687269</v>
      </c>
      <c r="FL222" s="641">
        <f t="shared" si="426"/>
        <v>0</v>
      </c>
      <c r="FM222" s="530">
        <f t="shared" si="427"/>
        <v>3820</v>
      </c>
      <c r="FN222" s="532">
        <f t="shared" si="428"/>
        <v>73.21163336687269</v>
      </c>
      <c r="FO222" s="686"/>
      <c r="FP222" s="379"/>
      <c r="FQ222" s="686"/>
      <c r="FR222" s="519">
        <f t="shared" si="460"/>
        <v>890000</v>
      </c>
      <c r="FS222" s="708">
        <f t="shared" si="429"/>
        <v>280800</v>
      </c>
      <c r="FT222" s="529">
        <f t="shared" si="430"/>
        <v>609200</v>
      </c>
      <c r="FU222" s="530">
        <f t="shared" si="431"/>
        <v>46420</v>
      </c>
      <c r="FV222" s="531">
        <f t="shared" si="432"/>
        <v>889.65550285084566</v>
      </c>
      <c r="FW222" s="641">
        <f t="shared" si="433"/>
        <v>0</v>
      </c>
      <c r="FX222" s="530">
        <f t="shared" si="434"/>
        <v>46420</v>
      </c>
      <c r="FY222" s="532">
        <f t="shared" si="435"/>
        <v>889.65550285084566</v>
      </c>
      <c r="FZ222" s="686"/>
      <c r="GA222" s="379"/>
      <c r="GB222" s="379"/>
      <c r="GC222" s="379"/>
      <c r="GD222" s="379"/>
      <c r="GE222" s="379"/>
      <c r="GF222" s="379"/>
      <c r="GG222" s="379"/>
    </row>
    <row r="223" spans="1:189" s="1" customFormat="1" x14ac:dyDescent="0.25">
      <c r="A223" s="379"/>
      <c r="B223" s="379"/>
      <c r="C223" s="379"/>
      <c r="D223" s="379"/>
      <c r="E223" s="379"/>
      <c r="F223" s="379"/>
      <c r="G223" s="379"/>
      <c r="H223" s="379"/>
      <c r="I223" s="539"/>
      <c r="J223" s="379"/>
      <c r="K223" s="379"/>
      <c r="L223" s="379"/>
      <c r="M223" s="379"/>
      <c r="N223" s="379"/>
      <c r="O223" s="379"/>
      <c r="P223" s="379"/>
      <c r="Q223" s="379"/>
      <c r="R223" s="539"/>
      <c r="S223" s="379"/>
      <c r="T223" s="228"/>
      <c r="U223" s="729">
        <f t="shared" si="461"/>
        <v>895000</v>
      </c>
      <c r="V223" s="730">
        <f t="shared" si="462"/>
        <v>6964.3008932835655</v>
      </c>
      <c r="W223" s="753">
        <f t="shared" si="463"/>
        <v>-38480</v>
      </c>
      <c r="X223" s="732">
        <f t="shared" si="464"/>
        <v>32420</v>
      </c>
      <c r="Y223" s="754">
        <f t="shared" si="465"/>
        <v>-56330</v>
      </c>
      <c r="Z223" s="667">
        <f t="shared" si="466"/>
        <v>-46030</v>
      </c>
      <c r="AA223" s="496">
        <f t="shared" si="467"/>
        <v>1042.5</v>
      </c>
      <c r="AB223" s="734">
        <f t="shared" si="468"/>
        <v>1042.5</v>
      </c>
      <c r="AC223" s="761">
        <f t="shared" si="374"/>
        <v>46720</v>
      </c>
      <c r="AD223" s="762">
        <f t="shared" si="375"/>
        <v>46720</v>
      </c>
      <c r="AE223" s="228"/>
      <c r="AF223" s="379"/>
      <c r="AG223" s="228"/>
      <c r="AH223" s="499">
        <f t="shared" si="376"/>
        <v>1.2308115323124553</v>
      </c>
      <c r="AI223" s="755">
        <f t="shared" si="436"/>
        <v>-6.8006291642366081</v>
      </c>
      <c r="AJ223" s="500">
        <f t="shared" si="377"/>
        <v>5.7296361097856243</v>
      </c>
      <c r="AK223" s="756">
        <f t="shared" si="437"/>
        <v>-9.9552869236343078</v>
      </c>
      <c r="AL223" s="673">
        <f t="shared" si="438"/>
        <v>-8.1349521941219098</v>
      </c>
      <c r="AM223" s="503">
        <f t="shared" si="439"/>
        <v>0.18424261704045386</v>
      </c>
      <c r="AN223" s="735">
        <f t="shared" si="378"/>
        <v>0.18424261704045386</v>
      </c>
      <c r="AO223" s="674">
        <f t="shared" si="379"/>
        <v>8.2568969478465259</v>
      </c>
      <c r="AP223" s="675">
        <f t="shared" si="380"/>
        <v>8.2568969478465259</v>
      </c>
      <c r="AQ223" s="222"/>
      <c r="AR223" s="379"/>
      <c r="AS223" s="228"/>
      <c r="AT223" s="776">
        <f t="shared" si="440"/>
        <v>895000</v>
      </c>
      <c r="AU223" s="777">
        <f t="shared" si="381"/>
        <v>133.47325750148178</v>
      </c>
      <c r="AV223" s="757">
        <f t="shared" si="441"/>
        <v>-737.48263140242443</v>
      </c>
      <c r="AW223" s="738">
        <f t="shared" si="442"/>
        <v>621.34061616597194</v>
      </c>
      <c r="AX223" s="778">
        <f t="shared" si="443"/>
        <v>-1079.5841119256384</v>
      </c>
      <c r="AY223" s="673">
        <f t="shared" si="444"/>
        <v>-882.18101672176704</v>
      </c>
      <c r="AZ223" s="503">
        <f t="shared" si="445"/>
        <v>19.979876383498635</v>
      </c>
      <c r="BA223" s="735">
        <f t="shared" si="446"/>
        <v>19.979876383498635</v>
      </c>
      <c r="BB223" s="676">
        <f t="shared" si="382"/>
        <v>895.40510756552158</v>
      </c>
      <c r="BC223" s="669">
        <f t="shared" si="382"/>
        <v>895.40510756552158</v>
      </c>
      <c r="BD223" s="222"/>
      <c r="BE223" s="774"/>
      <c r="BF223" s="539"/>
      <c r="BG223" s="379"/>
      <c r="BH223" s="379"/>
      <c r="BI223" s="460"/>
      <c r="BJ223" s="518">
        <f t="shared" si="469"/>
        <v>895000</v>
      </c>
      <c r="BK223" s="349">
        <f t="shared" si="383"/>
        <v>329170</v>
      </c>
      <c r="BL223" s="361">
        <f t="shared" si="384"/>
        <v>565830</v>
      </c>
      <c r="BM223" s="219"/>
      <c r="BN223" s="219"/>
      <c r="BO223" s="518">
        <f t="shared" si="447"/>
        <v>895000</v>
      </c>
      <c r="BP223" s="349">
        <f t="shared" si="385"/>
        <v>385500</v>
      </c>
      <c r="BQ223" s="361">
        <f t="shared" si="448"/>
        <v>509500</v>
      </c>
      <c r="BR223" s="740">
        <f t="shared" si="386"/>
        <v>-56330</v>
      </c>
      <c r="BS223" s="298"/>
      <c r="BT223" s="379"/>
      <c r="BU223" s="298"/>
      <c r="BV223" s="518">
        <f t="shared" si="470"/>
        <v>895000</v>
      </c>
      <c r="BW223" s="518">
        <f t="shared" si="471"/>
        <v>17622.42885</v>
      </c>
      <c r="BX223" s="361">
        <f t="shared" si="387"/>
        <v>583452.42885000003</v>
      </c>
      <c r="BY223" s="740">
        <f t="shared" si="388"/>
        <v>17622.428850000026</v>
      </c>
      <c r="BZ223" s="298"/>
      <c r="CA223" s="379"/>
      <c r="CB223" s="219"/>
      <c r="CC223" s="518">
        <f t="shared" si="487"/>
        <v>26302.132611940302</v>
      </c>
      <c r="CD223" s="518">
        <f t="shared" si="389"/>
        <v>921302.13261194027</v>
      </c>
      <c r="CE223" s="349">
        <f t="shared" si="390"/>
        <v>348507.8317186567</v>
      </c>
      <c r="CF223" s="361">
        <f t="shared" si="472"/>
        <v>572794.30089328357</v>
      </c>
      <c r="CG223" s="740">
        <f t="shared" si="391"/>
        <v>6964.3008932835655</v>
      </c>
      <c r="CH223" s="298"/>
      <c r="CI223" s="349">
        <f t="shared" si="392"/>
        <v>338250</v>
      </c>
      <c r="CJ223" s="518">
        <f t="shared" si="473"/>
        <v>556750</v>
      </c>
      <c r="CK223" s="361">
        <f t="shared" si="474"/>
        <v>17622.42885</v>
      </c>
      <c r="CL223" s="361">
        <f t="shared" si="449"/>
        <v>574372.42885000003</v>
      </c>
      <c r="CM223" s="740">
        <f t="shared" si="393"/>
        <v>8542.4288500000257</v>
      </c>
      <c r="CN223" s="298"/>
      <c r="CO223" s="379"/>
      <c r="CP223" s="539"/>
      <c r="CQ223" s="379"/>
      <c r="CR223" s="26"/>
      <c r="CS223" s="525">
        <f t="shared" si="450"/>
        <v>895000</v>
      </c>
      <c r="CT223" s="656">
        <f t="shared" si="486"/>
        <v>367650</v>
      </c>
      <c r="CU223" s="657">
        <f t="shared" si="394"/>
        <v>527350</v>
      </c>
      <c r="CV223" s="534">
        <f t="shared" si="395"/>
        <v>-38480</v>
      </c>
      <c r="CW223" s="26"/>
      <c r="CX223" s="525">
        <f t="shared" si="451"/>
        <v>895000</v>
      </c>
      <c r="CY223" s="656">
        <f t="shared" si="483"/>
        <v>313250</v>
      </c>
      <c r="CZ223" s="657">
        <f t="shared" si="396"/>
        <v>581750</v>
      </c>
      <c r="DA223" s="527">
        <f t="shared" si="397"/>
        <v>15920</v>
      </c>
      <c r="DB223" s="657">
        <f t="shared" si="452"/>
        <v>16500</v>
      </c>
      <c r="DC223" s="657">
        <f t="shared" si="398"/>
        <v>598250</v>
      </c>
      <c r="DD223" s="527">
        <f t="shared" si="475"/>
        <v>32420</v>
      </c>
      <c r="DE223" s="363">
        <f t="shared" si="453"/>
        <v>621.34061616597194</v>
      </c>
      <c r="DF223" s="26"/>
      <c r="DG223" s="379"/>
      <c r="DH223" s="480"/>
      <c r="DI223" s="525">
        <f t="shared" si="454"/>
        <v>895000</v>
      </c>
      <c r="DJ223" s="656">
        <f t="shared" si="484"/>
        <v>385500</v>
      </c>
      <c r="DK223" s="526">
        <f t="shared" si="399"/>
        <v>509500</v>
      </c>
      <c r="DL223" s="759">
        <f t="shared" si="400"/>
        <v>-56330</v>
      </c>
      <c r="DM223" s="760">
        <f t="shared" si="401"/>
        <v>-1079.5841119256384</v>
      </c>
      <c r="DN223" s="480"/>
      <c r="DO223" s="379"/>
      <c r="DP223" s="484"/>
      <c r="DQ223" s="525">
        <f t="shared" si="455"/>
        <v>895000</v>
      </c>
      <c r="DR223" s="741">
        <f t="shared" si="402"/>
        <v>375200</v>
      </c>
      <c r="DS223" s="526">
        <f t="shared" si="403"/>
        <v>519800</v>
      </c>
      <c r="DT223" s="759">
        <f t="shared" si="404"/>
        <v>-46030</v>
      </c>
      <c r="DU223" s="760">
        <f t="shared" si="405"/>
        <v>-882.18101672176704</v>
      </c>
      <c r="DV223" s="484"/>
      <c r="DW223" s="379"/>
      <c r="DX223" s="486"/>
      <c r="DY223" s="518">
        <f t="shared" si="476"/>
        <v>895000</v>
      </c>
      <c r="DZ223" s="741">
        <f t="shared" si="406"/>
        <v>328127.5</v>
      </c>
      <c r="EA223" s="526">
        <f t="shared" si="477"/>
        <v>566872.5</v>
      </c>
      <c r="EB223" s="659">
        <f t="shared" si="478"/>
        <v>1042.5</v>
      </c>
      <c r="EC223" s="363">
        <f t="shared" si="479"/>
        <v>39.959752766997269</v>
      </c>
      <c r="ED223" s="518">
        <f t="shared" si="485"/>
        <v>0</v>
      </c>
      <c r="EE223" s="658">
        <f t="shared" si="407"/>
        <v>1042.5</v>
      </c>
      <c r="EF223" s="660">
        <f t="shared" si="480"/>
        <v>39.959752766997269</v>
      </c>
      <c r="EG223" s="660">
        <f t="shared" si="481"/>
        <v>19.979876383498635</v>
      </c>
      <c r="EH223" s="486"/>
      <c r="EI223" s="379"/>
      <c r="EJ223" s="686"/>
      <c r="EK223" s="525">
        <f t="shared" si="457"/>
        <v>895000</v>
      </c>
      <c r="EL223" s="741">
        <f t="shared" si="408"/>
        <v>243250.00000000003</v>
      </c>
      <c r="EM223" s="526">
        <f t="shared" si="409"/>
        <v>651750</v>
      </c>
      <c r="EN223" s="659">
        <f t="shared" si="410"/>
        <v>85920</v>
      </c>
      <c r="EO223" s="660">
        <f t="shared" si="411"/>
        <v>1646.686790283168</v>
      </c>
      <c r="EP223" s="536">
        <f t="shared" si="412"/>
        <v>0</v>
      </c>
      <c r="EQ223" s="659">
        <f t="shared" si="413"/>
        <v>85920</v>
      </c>
      <c r="ER223" s="661">
        <f t="shared" si="414"/>
        <v>1646.686790283168</v>
      </c>
      <c r="ES223" s="686"/>
      <c r="ET223" s="379"/>
      <c r="EU223" s="686"/>
      <c r="EV223" s="525">
        <f t="shared" si="458"/>
        <v>895000</v>
      </c>
      <c r="EW223" s="741">
        <f t="shared" si="415"/>
        <v>328650</v>
      </c>
      <c r="EX223" s="526">
        <f t="shared" si="416"/>
        <v>566350</v>
      </c>
      <c r="EY223" s="659">
        <f t="shared" si="417"/>
        <v>520</v>
      </c>
      <c r="EZ223" s="660">
        <f t="shared" si="418"/>
        <v>9.9659815054381671</v>
      </c>
      <c r="FA223" s="536">
        <f t="shared" si="419"/>
        <v>0</v>
      </c>
      <c r="FB223" s="659">
        <f t="shared" si="420"/>
        <v>520</v>
      </c>
      <c r="FC223" s="661">
        <f t="shared" si="421"/>
        <v>9.9659815054381671</v>
      </c>
      <c r="FD223" s="686"/>
      <c r="FE223" s="379"/>
      <c r="FF223" s="686"/>
      <c r="FG223" s="525">
        <f t="shared" si="459"/>
        <v>895000</v>
      </c>
      <c r="FH223" s="741">
        <f t="shared" si="422"/>
        <v>325350</v>
      </c>
      <c r="FI223" s="526">
        <f t="shared" si="423"/>
        <v>569650</v>
      </c>
      <c r="FJ223" s="659">
        <f t="shared" si="424"/>
        <v>3820</v>
      </c>
      <c r="FK223" s="660">
        <f t="shared" si="425"/>
        <v>73.21163336687269</v>
      </c>
      <c r="FL223" s="536">
        <f t="shared" si="426"/>
        <v>0</v>
      </c>
      <c r="FM223" s="659">
        <f t="shared" si="427"/>
        <v>3820</v>
      </c>
      <c r="FN223" s="661">
        <f t="shared" si="428"/>
        <v>73.21163336687269</v>
      </c>
      <c r="FO223" s="686"/>
      <c r="FP223" s="379"/>
      <c r="FQ223" s="686"/>
      <c r="FR223" s="525">
        <f t="shared" si="460"/>
        <v>895000</v>
      </c>
      <c r="FS223" s="741">
        <f t="shared" si="429"/>
        <v>282450</v>
      </c>
      <c r="FT223" s="526">
        <f t="shared" si="430"/>
        <v>612550</v>
      </c>
      <c r="FU223" s="659">
        <f t="shared" si="431"/>
        <v>46720</v>
      </c>
      <c r="FV223" s="660">
        <f t="shared" si="432"/>
        <v>895.40510756552158</v>
      </c>
      <c r="FW223" s="536">
        <f t="shared" si="433"/>
        <v>0</v>
      </c>
      <c r="FX223" s="659">
        <f t="shared" si="434"/>
        <v>46720</v>
      </c>
      <c r="FY223" s="661">
        <f t="shared" si="435"/>
        <v>895.40510756552158</v>
      </c>
      <c r="FZ223" s="686"/>
      <c r="GA223" s="379"/>
      <c r="GB223" s="379"/>
      <c r="GC223" s="379"/>
      <c r="GD223" s="379"/>
      <c r="GE223" s="379"/>
      <c r="GF223" s="379"/>
      <c r="GG223" s="379"/>
    </row>
    <row r="224" spans="1:189" s="1" customFormat="1" x14ac:dyDescent="0.25">
      <c r="A224" s="379"/>
      <c r="B224" s="379"/>
      <c r="C224" s="379"/>
      <c r="D224" s="379"/>
      <c r="E224" s="379"/>
      <c r="F224" s="379"/>
      <c r="G224" s="379"/>
      <c r="H224" s="379"/>
      <c r="I224" s="539"/>
      <c r="J224" s="379"/>
      <c r="K224" s="379"/>
      <c r="L224" s="379"/>
      <c r="M224" s="379"/>
      <c r="N224" s="379"/>
      <c r="O224" s="379"/>
      <c r="P224" s="379"/>
      <c r="Q224" s="379"/>
      <c r="R224" s="539"/>
      <c r="S224" s="379"/>
      <c r="T224" s="228"/>
      <c r="U224" s="450">
        <f t="shared" si="461"/>
        <v>900000</v>
      </c>
      <c r="V224" s="712">
        <f t="shared" si="462"/>
        <v>6964.3008932835655</v>
      </c>
      <c r="W224" s="752">
        <f t="shared" si="463"/>
        <v>-38780</v>
      </c>
      <c r="X224" s="697">
        <f t="shared" si="464"/>
        <v>32620</v>
      </c>
      <c r="Y224" s="745">
        <f t="shared" si="465"/>
        <v>-56780</v>
      </c>
      <c r="Z224" s="642">
        <f t="shared" si="466"/>
        <v>-46330</v>
      </c>
      <c r="AA224" s="439">
        <f t="shared" si="467"/>
        <v>1042.5</v>
      </c>
      <c r="AB224" s="713">
        <f t="shared" si="468"/>
        <v>1042.5</v>
      </c>
      <c r="AC224" s="630">
        <f t="shared" si="374"/>
        <v>47020</v>
      </c>
      <c r="AD224" s="459">
        <f t="shared" si="375"/>
        <v>47020</v>
      </c>
      <c r="AE224" s="228"/>
      <c r="AF224" s="379"/>
      <c r="AG224" s="228"/>
      <c r="AH224" s="715">
        <f t="shared" si="376"/>
        <v>1.2242126447200754</v>
      </c>
      <c r="AI224" s="749">
        <f t="shared" si="436"/>
        <v>-6.8169033891154553</v>
      </c>
      <c r="AJ224" s="716">
        <f t="shared" si="377"/>
        <v>5.7340739699057801</v>
      </c>
      <c r="AK224" s="746">
        <f t="shared" si="437"/>
        <v>-9.9810153283645064</v>
      </c>
      <c r="AL224" s="643">
        <f t="shared" si="438"/>
        <v>-8.1440725636338076</v>
      </c>
      <c r="AM224" s="457">
        <f t="shared" si="439"/>
        <v>0.18325481648150752</v>
      </c>
      <c r="AN224" s="717">
        <f t="shared" si="378"/>
        <v>0.18325481648150752</v>
      </c>
      <c r="AO224" s="633">
        <f t="shared" si="379"/>
        <v>8.2653635213050212</v>
      </c>
      <c r="AP224" s="634">
        <f t="shared" si="380"/>
        <v>8.2653635213050212</v>
      </c>
      <c r="AQ224" s="222"/>
      <c r="AR224" s="379"/>
      <c r="AS224" s="228"/>
      <c r="AT224" s="772">
        <f t="shared" si="440"/>
        <v>900000</v>
      </c>
      <c r="AU224" s="773">
        <f t="shared" si="381"/>
        <v>133.47325750148178</v>
      </c>
      <c r="AV224" s="750">
        <f t="shared" si="441"/>
        <v>-743.23223611710023</v>
      </c>
      <c r="AW224" s="720">
        <f t="shared" si="442"/>
        <v>625.1736859757558</v>
      </c>
      <c r="AX224" s="775">
        <f t="shared" si="443"/>
        <v>-1088.2085189976522</v>
      </c>
      <c r="AY224" s="643">
        <f t="shared" si="444"/>
        <v>-887.93062143644295</v>
      </c>
      <c r="AZ224" s="457">
        <f t="shared" si="445"/>
        <v>19.979876383498635</v>
      </c>
      <c r="BA224" s="717">
        <f t="shared" si="446"/>
        <v>19.979876383498635</v>
      </c>
      <c r="BB224" s="458">
        <f t="shared" si="382"/>
        <v>901.15471228019737</v>
      </c>
      <c r="BC224" s="459">
        <f t="shared" si="382"/>
        <v>901.15471228019737</v>
      </c>
      <c r="BD224" s="222"/>
      <c r="BE224" s="774"/>
      <c r="BF224" s="539"/>
      <c r="BG224" s="379"/>
      <c r="BH224" s="379"/>
      <c r="BI224" s="460"/>
      <c r="BJ224" s="464">
        <f t="shared" si="469"/>
        <v>900000</v>
      </c>
      <c r="BK224" s="465">
        <f t="shared" si="383"/>
        <v>331120</v>
      </c>
      <c r="BL224" s="637">
        <f t="shared" si="384"/>
        <v>568880</v>
      </c>
      <c r="BM224" s="219"/>
      <c r="BN224" s="219"/>
      <c r="BO224" s="464">
        <f t="shared" si="447"/>
        <v>900000</v>
      </c>
      <c r="BP224" s="465">
        <f t="shared" si="385"/>
        <v>387900</v>
      </c>
      <c r="BQ224" s="637">
        <f t="shared" si="448"/>
        <v>512100</v>
      </c>
      <c r="BR224" s="707">
        <f t="shared" si="386"/>
        <v>-56780</v>
      </c>
      <c r="BS224" s="298"/>
      <c r="BT224" s="379"/>
      <c r="BU224" s="298"/>
      <c r="BV224" s="464">
        <f t="shared" si="470"/>
        <v>900000</v>
      </c>
      <c r="BW224" s="464">
        <f t="shared" si="471"/>
        <v>17622.42885</v>
      </c>
      <c r="BX224" s="637">
        <f t="shared" si="387"/>
        <v>586502.42885000003</v>
      </c>
      <c r="BY224" s="707">
        <f t="shared" si="388"/>
        <v>17622.428850000026</v>
      </c>
      <c r="BZ224" s="298"/>
      <c r="CA224" s="379"/>
      <c r="CB224" s="219"/>
      <c r="CC224" s="464">
        <f t="shared" si="487"/>
        <v>26302.132611940302</v>
      </c>
      <c r="CD224" s="464">
        <f t="shared" si="389"/>
        <v>926302.13261194027</v>
      </c>
      <c r="CE224" s="465">
        <f t="shared" si="390"/>
        <v>350457.8317186567</v>
      </c>
      <c r="CF224" s="637">
        <f t="shared" si="472"/>
        <v>575844.30089328357</v>
      </c>
      <c r="CG224" s="707">
        <f t="shared" si="391"/>
        <v>6964.3008932835655</v>
      </c>
      <c r="CH224" s="298"/>
      <c r="CI224" s="465">
        <f t="shared" si="392"/>
        <v>340200</v>
      </c>
      <c r="CJ224" s="464">
        <f t="shared" si="473"/>
        <v>559800</v>
      </c>
      <c r="CK224" s="637">
        <f t="shared" si="474"/>
        <v>17622.42885</v>
      </c>
      <c r="CL224" s="637">
        <f t="shared" si="449"/>
        <v>577422.42885000003</v>
      </c>
      <c r="CM224" s="707">
        <f t="shared" si="393"/>
        <v>8542.4288500000257</v>
      </c>
      <c r="CN224" s="298"/>
      <c r="CO224" s="379"/>
      <c r="CP224" s="539"/>
      <c r="CQ224" s="379"/>
      <c r="CR224" s="26"/>
      <c r="CS224" s="519">
        <f t="shared" si="450"/>
        <v>900000</v>
      </c>
      <c r="CT224" s="520">
        <f t="shared" si="486"/>
        <v>369900</v>
      </c>
      <c r="CU224" s="521">
        <f t="shared" si="394"/>
        <v>530100</v>
      </c>
      <c r="CV224" s="523">
        <f t="shared" si="395"/>
        <v>-38780</v>
      </c>
      <c r="CW224" s="26"/>
      <c r="CX224" s="519">
        <f t="shared" si="451"/>
        <v>900000</v>
      </c>
      <c r="CY224" s="520">
        <f t="shared" si="483"/>
        <v>315000</v>
      </c>
      <c r="CZ224" s="521">
        <f t="shared" si="396"/>
        <v>585000</v>
      </c>
      <c r="DA224" s="522">
        <f t="shared" si="397"/>
        <v>16120</v>
      </c>
      <c r="DB224" s="521">
        <f t="shared" si="452"/>
        <v>16500</v>
      </c>
      <c r="DC224" s="521">
        <f t="shared" si="398"/>
        <v>601500</v>
      </c>
      <c r="DD224" s="522">
        <f t="shared" si="475"/>
        <v>32620</v>
      </c>
      <c r="DE224" s="533">
        <f t="shared" si="453"/>
        <v>625.1736859757558</v>
      </c>
      <c r="DF224" s="26"/>
      <c r="DG224" s="379"/>
      <c r="DH224" s="480"/>
      <c r="DI224" s="519">
        <f t="shared" si="454"/>
        <v>900000</v>
      </c>
      <c r="DJ224" s="520">
        <f t="shared" si="484"/>
        <v>387900</v>
      </c>
      <c r="DK224" s="529">
        <f t="shared" si="399"/>
        <v>512100</v>
      </c>
      <c r="DL224" s="743">
        <f t="shared" si="400"/>
        <v>-56780</v>
      </c>
      <c r="DM224" s="744">
        <f t="shared" si="401"/>
        <v>-1088.2085189976522</v>
      </c>
      <c r="DN224" s="480"/>
      <c r="DO224" s="379"/>
      <c r="DP224" s="484"/>
      <c r="DQ224" s="519">
        <f t="shared" si="455"/>
        <v>900000</v>
      </c>
      <c r="DR224" s="708">
        <f t="shared" si="402"/>
        <v>377450</v>
      </c>
      <c r="DS224" s="529">
        <f t="shared" si="403"/>
        <v>522550</v>
      </c>
      <c r="DT224" s="743">
        <f t="shared" si="404"/>
        <v>-46330</v>
      </c>
      <c r="DU224" s="744">
        <f t="shared" si="405"/>
        <v>-887.93062143644295</v>
      </c>
      <c r="DV224" s="484"/>
      <c r="DW224" s="379"/>
      <c r="DX224" s="486"/>
      <c r="DY224" s="464">
        <f t="shared" si="476"/>
        <v>900000</v>
      </c>
      <c r="DZ224" s="708">
        <f t="shared" si="406"/>
        <v>330077.5</v>
      </c>
      <c r="EA224" s="529">
        <f t="shared" si="477"/>
        <v>569922.5</v>
      </c>
      <c r="EB224" s="530">
        <f t="shared" si="478"/>
        <v>1042.5</v>
      </c>
      <c r="EC224" s="533">
        <f t="shared" si="479"/>
        <v>39.959752766997269</v>
      </c>
      <c r="ED224" s="464">
        <f t="shared" si="485"/>
        <v>0</v>
      </c>
      <c r="EE224" s="524">
        <f t="shared" si="407"/>
        <v>1042.5</v>
      </c>
      <c r="EF224" s="531">
        <f t="shared" si="480"/>
        <v>39.959752766997269</v>
      </c>
      <c r="EG224" s="531">
        <f t="shared" si="481"/>
        <v>19.979876383498635</v>
      </c>
      <c r="EH224" s="486"/>
      <c r="EI224" s="379"/>
      <c r="EJ224" s="686"/>
      <c r="EK224" s="519">
        <f t="shared" si="457"/>
        <v>900000</v>
      </c>
      <c r="EL224" s="708">
        <f t="shared" si="408"/>
        <v>244650.00000000003</v>
      </c>
      <c r="EM224" s="529">
        <f t="shared" si="409"/>
        <v>655350</v>
      </c>
      <c r="EN224" s="530">
        <f t="shared" si="410"/>
        <v>86470</v>
      </c>
      <c r="EO224" s="531">
        <f t="shared" si="411"/>
        <v>1657.2277322600737</v>
      </c>
      <c r="EP224" s="641">
        <f t="shared" si="412"/>
        <v>0</v>
      </c>
      <c r="EQ224" s="530">
        <f t="shared" si="413"/>
        <v>86470</v>
      </c>
      <c r="ER224" s="532">
        <f t="shared" si="414"/>
        <v>1657.2277322600737</v>
      </c>
      <c r="ES224" s="686"/>
      <c r="ET224" s="379"/>
      <c r="EU224" s="686"/>
      <c r="EV224" s="519">
        <f t="shared" si="458"/>
        <v>900000</v>
      </c>
      <c r="EW224" s="708">
        <f t="shared" si="415"/>
        <v>330600</v>
      </c>
      <c r="EX224" s="529">
        <f t="shared" si="416"/>
        <v>569400</v>
      </c>
      <c r="EY224" s="530">
        <f t="shared" si="417"/>
        <v>520</v>
      </c>
      <c r="EZ224" s="531">
        <f t="shared" si="418"/>
        <v>9.9659815054381671</v>
      </c>
      <c r="FA224" s="641">
        <f t="shared" si="419"/>
        <v>0</v>
      </c>
      <c r="FB224" s="530">
        <f t="shared" si="420"/>
        <v>520</v>
      </c>
      <c r="FC224" s="532">
        <f t="shared" si="421"/>
        <v>9.9659815054381671</v>
      </c>
      <c r="FD224" s="686"/>
      <c r="FE224" s="379"/>
      <c r="FF224" s="686"/>
      <c r="FG224" s="519">
        <f t="shared" si="459"/>
        <v>900000</v>
      </c>
      <c r="FH224" s="708">
        <f t="shared" si="422"/>
        <v>327300</v>
      </c>
      <c r="FI224" s="529">
        <f t="shared" si="423"/>
        <v>572700</v>
      </c>
      <c r="FJ224" s="530">
        <f t="shared" si="424"/>
        <v>3820</v>
      </c>
      <c r="FK224" s="531">
        <f t="shared" si="425"/>
        <v>73.21163336687269</v>
      </c>
      <c r="FL224" s="641">
        <f t="shared" si="426"/>
        <v>0</v>
      </c>
      <c r="FM224" s="530">
        <f t="shared" si="427"/>
        <v>3820</v>
      </c>
      <c r="FN224" s="532">
        <f t="shared" si="428"/>
        <v>73.21163336687269</v>
      </c>
      <c r="FO224" s="686"/>
      <c r="FP224" s="379"/>
      <c r="FQ224" s="686"/>
      <c r="FR224" s="519">
        <f t="shared" si="460"/>
        <v>900000</v>
      </c>
      <c r="FS224" s="708">
        <f t="shared" si="429"/>
        <v>284100</v>
      </c>
      <c r="FT224" s="529">
        <f t="shared" si="430"/>
        <v>615900</v>
      </c>
      <c r="FU224" s="530">
        <f t="shared" si="431"/>
        <v>47020</v>
      </c>
      <c r="FV224" s="531">
        <f t="shared" si="432"/>
        <v>901.15471228019737</v>
      </c>
      <c r="FW224" s="641">
        <f t="shared" si="433"/>
        <v>0</v>
      </c>
      <c r="FX224" s="530">
        <f t="shared" si="434"/>
        <v>47020</v>
      </c>
      <c r="FY224" s="532">
        <f t="shared" si="435"/>
        <v>901.15471228019737</v>
      </c>
      <c r="FZ224" s="686"/>
      <c r="GA224" s="379"/>
      <c r="GB224" s="379"/>
      <c r="GC224" s="379"/>
      <c r="GD224" s="379"/>
      <c r="GE224" s="379"/>
      <c r="GF224" s="379"/>
      <c r="GG224" s="379"/>
    </row>
    <row r="225" spans="1:189" s="1" customFormat="1" x14ac:dyDescent="0.25">
      <c r="A225" s="379"/>
      <c r="B225" s="379"/>
      <c r="C225" s="379"/>
      <c r="D225" s="379"/>
      <c r="E225" s="379"/>
      <c r="F225" s="379"/>
      <c r="G225" s="379"/>
      <c r="H225" s="379"/>
      <c r="I225" s="539"/>
      <c r="J225" s="379"/>
      <c r="K225" s="379"/>
      <c r="L225" s="379"/>
      <c r="M225" s="379"/>
      <c r="N225" s="379"/>
      <c r="O225" s="379"/>
      <c r="P225" s="379"/>
      <c r="Q225" s="379"/>
      <c r="R225" s="539"/>
      <c r="S225" s="379"/>
      <c r="T225" s="228"/>
      <c r="U225" s="450">
        <f t="shared" si="461"/>
        <v>905000</v>
      </c>
      <c r="V225" s="712">
        <f t="shared" si="462"/>
        <v>6964.3008932835655</v>
      </c>
      <c r="W225" s="752">
        <f t="shared" si="463"/>
        <v>-39080</v>
      </c>
      <c r="X225" s="697">
        <f t="shared" si="464"/>
        <v>32820</v>
      </c>
      <c r="Y225" s="745">
        <f t="shared" si="465"/>
        <v>-57230</v>
      </c>
      <c r="Z225" s="642">
        <f t="shared" si="466"/>
        <v>-46630</v>
      </c>
      <c r="AA225" s="439">
        <f t="shared" si="467"/>
        <v>1042.5</v>
      </c>
      <c r="AB225" s="713">
        <f t="shared" si="468"/>
        <v>1042.5</v>
      </c>
      <c r="AC225" s="630">
        <f t="shared" si="374"/>
        <v>47320</v>
      </c>
      <c r="AD225" s="459">
        <f t="shared" si="375"/>
        <v>47320</v>
      </c>
      <c r="AE225" s="228"/>
      <c r="AF225" s="379"/>
      <c r="AG225" s="228"/>
      <c r="AH225" s="715">
        <f t="shared" si="376"/>
        <v>1.2176841384930963</v>
      </c>
      <c r="AI225" s="749">
        <f t="shared" si="436"/>
        <v>-6.8330040389558162</v>
      </c>
      <c r="AJ225" s="716">
        <f t="shared" si="377"/>
        <v>5.7384644974035286</v>
      </c>
      <c r="AK225" s="746">
        <f t="shared" si="437"/>
        <v>-10.00646932316892</v>
      </c>
      <c r="AL225" s="643">
        <f t="shared" si="438"/>
        <v>-8.1530956585596144</v>
      </c>
      <c r="AM225" s="457">
        <f t="shared" si="439"/>
        <v>0.18227755144860386</v>
      </c>
      <c r="AN225" s="717">
        <f t="shared" si="378"/>
        <v>0.18227755144860386</v>
      </c>
      <c r="AO225" s="633">
        <f t="shared" si="379"/>
        <v>8.2737397933313517</v>
      </c>
      <c r="AP225" s="634">
        <f t="shared" si="380"/>
        <v>8.2737397933313517</v>
      </c>
      <c r="AQ225" s="222"/>
      <c r="AR225" s="379"/>
      <c r="AS225" s="228"/>
      <c r="AT225" s="772">
        <f t="shared" si="440"/>
        <v>905000</v>
      </c>
      <c r="AU225" s="773">
        <f t="shared" si="381"/>
        <v>133.47325750148178</v>
      </c>
      <c r="AV225" s="750">
        <f t="shared" si="441"/>
        <v>-748.98184083177614</v>
      </c>
      <c r="AW225" s="720">
        <f t="shared" si="442"/>
        <v>629.00675578553978</v>
      </c>
      <c r="AX225" s="775">
        <f t="shared" si="443"/>
        <v>-1096.832926069666</v>
      </c>
      <c r="AY225" s="643">
        <f t="shared" si="444"/>
        <v>-893.68022615111875</v>
      </c>
      <c r="AZ225" s="457">
        <f t="shared" si="445"/>
        <v>19.979876383498635</v>
      </c>
      <c r="BA225" s="717">
        <f t="shared" si="446"/>
        <v>19.979876383498635</v>
      </c>
      <c r="BB225" s="458">
        <f t="shared" si="382"/>
        <v>906.90431699487328</v>
      </c>
      <c r="BC225" s="459">
        <f t="shared" si="382"/>
        <v>906.90431699487328</v>
      </c>
      <c r="BD225" s="222"/>
      <c r="BE225" s="774"/>
      <c r="BF225" s="539"/>
      <c r="BG225" s="379"/>
      <c r="BH225" s="379"/>
      <c r="BI225" s="460"/>
      <c r="BJ225" s="464">
        <f t="shared" si="469"/>
        <v>905000</v>
      </c>
      <c r="BK225" s="465">
        <f t="shared" si="383"/>
        <v>333070</v>
      </c>
      <c r="BL225" s="637">
        <f t="shared" si="384"/>
        <v>571930</v>
      </c>
      <c r="BM225" s="219"/>
      <c r="BN225" s="219"/>
      <c r="BO225" s="464">
        <f t="shared" si="447"/>
        <v>905000</v>
      </c>
      <c r="BP225" s="465">
        <f t="shared" si="385"/>
        <v>390300</v>
      </c>
      <c r="BQ225" s="637">
        <f t="shared" si="448"/>
        <v>514700</v>
      </c>
      <c r="BR225" s="707">
        <f t="shared" si="386"/>
        <v>-57230</v>
      </c>
      <c r="BS225" s="298"/>
      <c r="BT225" s="379"/>
      <c r="BU225" s="298"/>
      <c r="BV225" s="464">
        <f t="shared" si="470"/>
        <v>905000</v>
      </c>
      <c r="BW225" s="464">
        <f t="shared" si="471"/>
        <v>17622.42885</v>
      </c>
      <c r="BX225" s="637">
        <f t="shared" si="387"/>
        <v>589552.42885000003</v>
      </c>
      <c r="BY225" s="707">
        <f t="shared" si="388"/>
        <v>17622.428850000026</v>
      </c>
      <c r="BZ225" s="298"/>
      <c r="CA225" s="379"/>
      <c r="CB225" s="219"/>
      <c r="CC225" s="464">
        <f t="shared" si="487"/>
        <v>26302.132611940302</v>
      </c>
      <c r="CD225" s="464">
        <f t="shared" si="389"/>
        <v>931302.13261194027</v>
      </c>
      <c r="CE225" s="465">
        <f t="shared" si="390"/>
        <v>352407.8317186567</v>
      </c>
      <c r="CF225" s="637">
        <f t="shared" si="472"/>
        <v>578894.30089328357</v>
      </c>
      <c r="CG225" s="707">
        <f t="shared" si="391"/>
        <v>6964.3008932835655</v>
      </c>
      <c r="CH225" s="298"/>
      <c r="CI225" s="465">
        <f t="shared" si="392"/>
        <v>342150</v>
      </c>
      <c r="CJ225" s="464">
        <f t="shared" si="473"/>
        <v>562850</v>
      </c>
      <c r="CK225" s="637">
        <f t="shared" si="474"/>
        <v>17622.42885</v>
      </c>
      <c r="CL225" s="637">
        <f t="shared" si="449"/>
        <v>580472.42885000003</v>
      </c>
      <c r="CM225" s="707">
        <f t="shared" si="393"/>
        <v>8542.4288500000257</v>
      </c>
      <c r="CN225" s="298"/>
      <c r="CO225" s="379"/>
      <c r="CP225" s="539"/>
      <c r="CQ225" s="379"/>
      <c r="CR225" s="26"/>
      <c r="CS225" s="519">
        <f t="shared" si="450"/>
        <v>905000</v>
      </c>
      <c r="CT225" s="520">
        <f t="shared" si="486"/>
        <v>372150</v>
      </c>
      <c r="CU225" s="521">
        <f t="shared" si="394"/>
        <v>532850</v>
      </c>
      <c r="CV225" s="523">
        <f t="shared" si="395"/>
        <v>-39080</v>
      </c>
      <c r="CW225" s="26"/>
      <c r="CX225" s="519">
        <f t="shared" si="451"/>
        <v>905000</v>
      </c>
      <c r="CY225" s="520">
        <f t="shared" si="483"/>
        <v>316750</v>
      </c>
      <c r="CZ225" s="521">
        <f t="shared" si="396"/>
        <v>588250</v>
      </c>
      <c r="DA225" s="522">
        <f t="shared" si="397"/>
        <v>16320</v>
      </c>
      <c r="DB225" s="521">
        <f t="shared" si="452"/>
        <v>16500</v>
      </c>
      <c r="DC225" s="521">
        <f t="shared" si="398"/>
        <v>604750</v>
      </c>
      <c r="DD225" s="522">
        <f t="shared" si="475"/>
        <v>32820</v>
      </c>
      <c r="DE225" s="533">
        <f t="shared" si="453"/>
        <v>629.00675578553978</v>
      </c>
      <c r="DF225" s="26"/>
      <c r="DG225" s="379"/>
      <c r="DH225" s="480"/>
      <c r="DI225" s="519">
        <f t="shared" si="454"/>
        <v>905000</v>
      </c>
      <c r="DJ225" s="520">
        <f t="shared" si="484"/>
        <v>390300</v>
      </c>
      <c r="DK225" s="529">
        <f t="shared" si="399"/>
        <v>514700</v>
      </c>
      <c r="DL225" s="743">
        <f t="shared" si="400"/>
        <v>-57230</v>
      </c>
      <c r="DM225" s="744">
        <f t="shared" si="401"/>
        <v>-1096.832926069666</v>
      </c>
      <c r="DN225" s="480"/>
      <c r="DO225" s="379"/>
      <c r="DP225" s="484"/>
      <c r="DQ225" s="519">
        <f t="shared" si="455"/>
        <v>905000</v>
      </c>
      <c r="DR225" s="708">
        <f t="shared" si="402"/>
        <v>379700</v>
      </c>
      <c r="DS225" s="529">
        <f t="shared" si="403"/>
        <v>525300</v>
      </c>
      <c r="DT225" s="743">
        <f t="shared" si="404"/>
        <v>-46630</v>
      </c>
      <c r="DU225" s="744">
        <f t="shared" si="405"/>
        <v>-893.68022615111875</v>
      </c>
      <c r="DV225" s="484"/>
      <c r="DW225" s="379"/>
      <c r="DX225" s="486"/>
      <c r="DY225" s="464">
        <f t="shared" si="476"/>
        <v>905000</v>
      </c>
      <c r="DZ225" s="708">
        <f t="shared" si="406"/>
        <v>332027.5</v>
      </c>
      <c r="EA225" s="529">
        <f t="shared" si="477"/>
        <v>572972.5</v>
      </c>
      <c r="EB225" s="530">
        <f t="shared" si="478"/>
        <v>1042.5</v>
      </c>
      <c r="EC225" s="533">
        <f t="shared" si="479"/>
        <v>39.959752766997269</v>
      </c>
      <c r="ED225" s="464">
        <f t="shared" si="485"/>
        <v>0</v>
      </c>
      <c r="EE225" s="524">
        <f t="shared" si="407"/>
        <v>1042.5</v>
      </c>
      <c r="EF225" s="531">
        <f t="shared" si="480"/>
        <v>39.959752766997269</v>
      </c>
      <c r="EG225" s="531">
        <f t="shared" si="481"/>
        <v>19.979876383498635</v>
      </c>
      <c r="EH225" s="486"/>
      <c r="EI225" s="379"/>
      <c r="EJ225" s="686"/>
      <c r="EK225" s="519">
        <f t="shared" si="457"/>
        <v>905000</v>
      </c>
      <c r="EL225" s="708">
        <f t="shared" si="408"/>
        <v>246050.00000000003</v>
      </c>
      <c r="EM225" s="529">
        <f t="shared" si="409"/>
        <v>658950</v>
      </c>
      <c r="EN225" s="530">
        <f t="shared" si="410"/>
        <v>87020</v>
      </c>
      <c r="EO225" s="531">
        <f t="shared" si="411"/>
        <v>1667.7686742369795</v>
      </c>
      <c r="EP225" s="641">
        <f t="shared" si="412"/>
        <v>0</v>
      </c>
      <c r="EQ225" s="530">
        <f t="shared" si="413"/>
        <v>87020</v>
      </c>
      <c r="ER225" s="532">
        <f t="shared" si="414"/>
        <v>1667.7686742369795</v>
      </c>
      <c r="ES225" s="686"/>
      <c r="ET225" s="379"/>
      <c r="EU225" s="686"/>
      <c r="EV225" s="519">
        <f t="shared" si="458"/>
        <v>905000</v>
      </c>
      <c r="EW225" s="708">
        <f t="shared" si="415"/>
        <v>332550</v>
      </c>
      <c r="EX225" s="529">
        <f t="shared" si="416"/>
        <v>572450</v>
      </c>
      <c r="EY225" s="530">
        <f t="shared" si="417"/>
        <v>520</v>
      </c>
      <c r="EZ225" s="531">
        <f t="shared" si="418"/>
        <v>9.9659815054381671</v>
      </c>
      <c r="FA225" s="641">
        <f t="shared" si="419"/>
        <v>0</v>
      </c>
      <c r="FB225" s="530">
        <f t="shared" si="420"/>
        <v>520</v>
      </c>
      <c r="FC225" s="532">
        <f t="shared" si="421"/>
        <v>9.9659815054381671</v>
      </c>
      <c r="FD225" s="686"/>
      <c r="FE225" s="379"/>
      <c r="FF225" s="686"/>
      <c r="FG225" s="519">
        <f t="shared" si="459"/>
        <v>905000</v>
      </c>
      <c r="FH225" s="708">
        <f t="shared" si="422"/>
        <v>329250</v>
      </c>
      <c r="FI225" s="529">
        <f t="shared" si="423"/>
        <v>575750</v>
      </c>
      <c r="FJ225" s="530">
        <f t="shared" si="424"/>
        <v>3820</v>
      </c>
      <c r="FK225" s="531">
        <f t="shared" si="425"/>
        <v>73.21163336687269</v>
      </c>
      <c r="FL225" s="641">
        <f t="shared" si="426"/>
        <v>0</v>
      </c>
      <c r="FM225" s="530">
        <f t="shared" si="427"/>
        <v>3820</v>
      </c>
      <c r="FN225" s="532">
        <f t="shared" si="428"/>
        <v>73.21163336687269</v>
      </c>
      <c r="FO225" s="686"/>
      <c r="FP225" s="379"/>
      <c r="FQ225" s="686"/>
      <c r="FR225" s="519">
        <f t="shared" si="460"/>
        <v>905000</v>
      </c>
      <c r="FS225" s="708">
        <f t="shared" si="429"/>
        <v>285750</v>
      </c>
      <c r="FT225" s="529">
        <f t="shared" si="430"/>
        <v>619250</v>
      </c>
      <c r="FU225" s="530">
        <f t="shared" si="431"/>
        <v>47320</v>
      </c>
      <c r="FV225" s="531">
        <f t="shared" si="432"/>
        <v>906.90431699487328</v>
      </c>
      <c r="FW225" s="641">
        <f t="shared" si="433"/>
        <v>0</v>
      </c>
      <c r="FX225" s="530">
        <f t="shared" si="434"/>
        <v>47320</v>
      </c>
      <c r="FY225" s="532">
        <f t="shared" si="435"/>
        <v>906.90431699487328</v>
      </c>
      <c r="FZ225" s="686"/>
      <c r="GA225" s="379"/>
      <c r="GB225" s="379"/>
      <c r="GC225" s="379"/>
      <c r="GD225" s="379"/>
      <c r="GE225" s="379"/>
      <c r="GF225" s="379"/>
      <c r="GG225" s="379"/>
    </row>
    <row r="226" spans="1:189" s="1" customFormat="1" x14ac:dyDescent="0.25">
      <c r="A226" s="379"/>
      <c r="B226" s="379"/>
      <c r="C226" s="379"/>
      <c r="D226" s="379"/>
      <c r="E226" s="379"/>
      <c r="F226" s="379"/>
      <c r="G226" s="379"/>
      <c r="H226" s="379"/>
      <c r="I226" s="539"/>
      <c r="J226" s="379"/>
      <c r="K226" s="379"/>
      <c r="L226" s="379"/>
      <c r="M226" s="379"/>
      <c r="N226" s="379"/>
      <c r="O226" s="379"/>
      <c r="P226" s="379"/>
      <c r="Q226" s="379"/>
      <c r="R226" s="539"/>
      <c r="S226" s="379"/>
      <c r="T226" s="228"/>
      <c r="U226" s="450">
        <f t="shared" si="461"/>
        <v>910000</v>
      </c>
      <c r="V226" s="712">
        <f t="shared" si="462"/>
        <v>6964.3008932835655</v>
      </c>
      <c r="W226" s="752">
        <f t="shared" si="463"/>
        <v>-39380</v>
      </c>
      <c r="X226" s="697">
        <f t="shared" si="464"/>
        <v>33020</v>
      </c>
      <c r="Y226" s="745">
        <f t="shared" si="465"/>
        <v>-57680</v>
      </c>
      <c r="Z226" s="642">
        <f t="shared" si="466"/>
        <v>-46930</v>
      </c>
      <c r="AA226" s="439">
        <f t="shared" si="467"/>
        <v>1042.5</v>
      </c>
      <c r="AB226" s="713">
        <f t="shared" si="468"/>
        <v>1042.5</v>
      </c>
      <c r="AC226" s="630">
        <f t="shared" si="374"/>
        <v>47620</v>
      </c>
      <c r="AD226" s="459">
        <f t="shared" si="375"/>
        <v>47620</v>
      </c>
      <c r="AE226" s="228"/>
      <c r="AF226" s="379"/>
      <c r="AG226" s="228"/>
      <c r="AH226" s="715">
        <f t="shared" si="376"/>
        <v>1.2112248936108327</v>
      </c>
      <c r="AI226" s="749">
        <f t="shared" si="436"/>
        <v>-6.8489338759609026</v>
      </c>
      <c r="AJ226" s="716">
        <f t="shared" si="377"/>
        <v>5.7428084455111481</v>
      </c>
      <c r="AK226" s="746">
        <f t="shared" si="437"/>
        <v>-10.031653274896518</v>
      </c>
      <c r="AL226" s="643">
        <f t="shared" si="438"/>
        <v>-8.1620230268878924</v>
      </c>
      <c r="AM226" s="457">
        <f t="shared" si="439"/>
        <v>0.18131065428362725</v>
      </c>
      <c r="AN226" s="717">
        <f t="shared" si="378"/>
        <v>0.18131065428362725</v>
      </c>
      <c r="AO226" s="633">
        <f t="shared" si="379"/>
        <v>8.2820272009461195</v>
      </c>
      <c r="AP226" s="634">
        <f t="shared" si="380"/>
        <v>8.2820272009461195</v>
      </c>
      <c r="AQ226" s="222"/>
      <c r="AR226" s="379"/>
      <c r="AS226" s="228"/>
      <c r="AT226" s="772">
        <f t="shared" si="440"/>
        <v>910000</v>
      </c>
      <c r="AU226" s="773">
        <f t="shared" si="381"/>
        <v>133.47325750148178</v>
      </c>
      <c r="AV226" s="750">
        <f t="shared" si="441"/>
        <v>-754.73144554645205</v>
      </c>
      <c r="AW226" s="720">
        <f t="shared" si="442"/>
        <v>632.83982559532365</v>
      </c>
      <c r="AX226" s="775">
        <f t="shared" si="443"/>
        <v>-1105.4573331416798</v>
      </c>
      <c r="AY226" s="643">
        <f t="shared" si="444"/>
        <v>-899.42983086579466</v>
      </c>
      <c r="AZ226" s="457">
        <f t="shared" si="445"/>
        <v>19.979876383498635</v>
      </c>
      <c r="BA226" s="717">
        <f t="shared" si="446"/>
        <v>19.979876383498635</v>
      </c>
      <c r="BB226" s="458">
        <f t="shared" si="382"/>
        <v>912.65392170954908</v>
      </c>
      <c r="BC226" s="459">
        <f t="shared" si="382"/>
        <v>912.65392170954908</v>
      </c>
      <c r="BD226" s="222"/>
      <c r="BE226" s="774"/>
      <c r="BF226" s="539"/>
      <c r="BG226" s="379"/>
      <c r="BH226" s="379"/>
      <c r="BI226" s="460"/>
      <c r="BJ226" s="464">
        <f t="shared" si="469"/>
        <v>910000</v>
      </c>
      <c r="BK226" s="465">
        <f t="shared" si="383"/>
        <v>335020</v>
      </c>
      <c r="BL226" s="637">
        <f t="shared" si="384"/>
        <v>574980</v>
      </c>
      <c r="BM226" s="219"/>
      <c r="BN226" s="219"/>
      <c r="BO226" s="464">
        <f t="shared" si="447"/>
        <v>910000</v>
      </c>
      <c r="BP226" s="465">
        <f t="shared" si="385"/>
        <v>392700</v>
      </c>
      <c r="BQ226" s="637">
        <f t="shared" si="448"/>
        <v>517300</v>
      </c>
      <c r="BR226" s="707">
        <f t="shared" si="386"/>
        <v>-57680</v>
      </c>
      <c r="BS226" s="298"/>
      <c r="BT226" s="379"/>
      <c r="BU226" s="298"/>
      <c r="BV226" s="464">
        <f t="shared" si="470"/>
        <v>910000</v>
      </c>
      <c r="BW226" s="464">
        <f t="shared" si="471"/>
        <v>17622.42885</v>
      </c>
      <c r="BX226" s="637">
        <f t="shared" si="387"/>
        <v>592602.42885000003</v>
      </c>
      <c r="BY226" s="707">
        <f t="shared" si="388"/>
        <v>17622.428850000026</v>
      </c>
      <c r="BZ226" s="298"/>
      <c r="CA226" s="379"/>
      <c r="CB226" s="219"/>
      <c r="CC226" s="464">
        <f t="shared" si="487"/>
        <v>26302.132611940302</v>
      </c>
      <c r="CD226" s="464">
        <f t="shared" si="389"/>
        <v>936302.13261194027</v>
      </c>
      <c r="CE226" s="465">
        <f t="shared" si="390"/>
        <v>354357.8317186567</v>
      </c>
      <c r="CF226" s="637">
        <f t="shared" si="472"/>
        <v>581944.30089328357</v>
      </c>
      <c r="CG226" s="707">
        <f t="shared" si="391"/>
        <v>6964.3008932835655</v>
      </c>
      <c r="CH226" s="298"/>
      <c r="CI226" s="465">
        <f t="shared" si="392"/>
        <v>344100</v>
      </c>
      <c r="CJ226" s="464">
        <f t="shared" si="473"/>
        <v>565900</v>
      </c>
      <c r="CK226" s="637">
        <f t="shared" si="474"/>
        <v>17622.42885</v>
      </c>
      <c r="CL226" s="637">
        <f t="shared" si="449"/>
        <v>583522.42885000003</v>
      </c>
      <c r="CM226" s="707">
        <f t="shared" si="393"/>
        <v>8542.4288500000257</v>
      </c>
      <c r="CN226" s="298"/>
      <c r="CO226" s="379"/>
      <c r="CP226" s="539"/>
      <c r="CQ226" s="379"/>
      <c r="CR226" s="26"/>
      <c r="CS226" s="519">
        <f t="shared" si="450"/>
        <v>910000</v>
      </c>
      <c r="CT226" s="520">
        <f t="shared" si="486"/>
        <v>374400</v>
      </c>
      <c r="CU226" s="521">
        <f t="shared" si="394"/>
        <v>535600</v>
      </c>
      <c r="CV226" s="523">
        <f t="shared" si="395"/>
        <v>-39380</v>
      </c>
      <c r="CW226" s="26"/>
      <c r="CX226" s="519">
        <f t="shared" si="451"/>
        <v>910000</v>
      </c>
      <c r="CY226" s="520">
        <f t="shared" si="483"/>
        <v>318500</v>
      </c>
      <c r="CZ226" s="521">
        <f t="shared" si="396"/>
        <v>591500</v>
      </c>
      <c r="DA226" s="522">
        <f t="shared" si="397"/>
        <v>16520</v>
      </c>
      <c r="DB226" s="521">
        <f t="shared" si="452"/>
        <v>16500</v>
      </c>
      <c r="DC226" s="521">
        <f t="shared" si="398"/>
        <v>608000</v>
      </c>
      <c r="DD226" s="522">
        <f t="shared" si="475"/>
        <v>33020</v>
      </c>
      <c r="DE226" s="533">
        <f t="shared" si="453"/>
        <v>632.83982559532365</v>
      </c>
      <c r="DF226" s="26"/>
      <c r="DG226" s="379"/>
      <c r="DH226" s="480"/>
      <c r="DI226" s="519">
        <f t="shared" si="454"/>
        <v>910000</v>
      </c>
      <c r="DJ226" s="520">
        <f t="shared" si="484"/>
        <v>392700</v>
      </c>
      <c r="DK226" s="529">
        <f t="shared" si="399"/>
        <v>517300</v>
      </c>
      <c r="DL226" s="743">
        <f t="shared" si="400"/>
        <v>-57680</v>
      </c>
      <c r="DM226" s="744">
        <f t="shared" si="401"/>
        <v>-1105.4573331416798</v>
      </c>
      <c r="DN226" s="480"/>
      <c r="DO226" s="379"/>
      <c r="DP226" s="484"/>
      <c r="DQ226" s="519">
        <f t="shared" si="455"/>
        <v>910000</v>
      </c>
      <c r="DR226" s="708">
        <f t="shared" si="402"/>
        <v>381950</v>
      </c>
      <c r="DS226" s="529">
        <f t="shared" si="403"/>
        <v>528050</v>
      </c>
      <c r="DT226" s="743">
        <f t="shared" si="404"/>
        <v>-46930</v>
      </c>
      <c r="DU226" s="744">
        <f t="shared" si="405"/>
        <v>-899.42983086579466</v>
      </c>
      <c r="DV226" s="484"/>
      <c r="DW226" s="379"/>
      <c r="DX226" s="486"/>
      <c r="DY226" s="464">
        <f t="shared" si="476"/>
        <v>910000</v>
      </c>
      <c r="DZ226" s="708">
        <f t="shared" si="406"/>
        <v>333977.5</v>
      </c>
      <c r="EA226" s="529">
        <f t="shared" si="477"/>
        <v>576022.5</v>
      </c>
      <c r="EB226" s="530">
        <f t="shared" si="478"/>
        <v>1042.5</v>
      </c>
      <c r="EC226" s="533">
        <f t="shared" si="479"/>
        <v>39.959752766997269</v>
      </c>
      <c r="ED226" s="464">
        <f t="shared" si="485"/>
        <v>0</v>
      </c>
      <c r="EE226" s="524">
        <f t="shared" si="407"/>
        <v>1042.5</v>
      </c>
      <c r="EF226" s="531">
        <f t="shared" si="480"/>
        <v>39.959752766997269</v>
      </c>
      <c r="EG226" s="531">
        <f t="shared" si="481"/>
        <v>19.979876383498635</v>
      </c>
      <c r="EH226" s="486"/>
      <c r="EI226" s="379"/>
      <c r="EJ226" s="686"/>
      <c r="EK226" s="519">
        <f t="shared" si="457"/>
        <v>910000</v>
      </c>
      <c r="EL226" s="708">
        <f t="shared" si="408"/>
        <v>247450.00000000003</v>
      </c>
      <c r="EM226" s="529">
        <f t="shared" si="409"/>
        <v>662550</v>
      </c>
      <c r="EN226" s="530">
        <f t="shared" si="410"/>
        <v>87570</v>
      </c>
      <c r="EO226" s="531">
        <f t="shared" si="411"/>
        <v>1678.3096162138852</v>
      </c>
      <c r="EP226" s="641">
        <f t="shared" si="412"/>
        <v>0</v>
      </c>
      <c r="EQ226" s="530">
        <f t="shared" si="413"/>
        <v>87570</v>
      </c>
      <c r="ER226" s="532">
        <f t="shared" si="414"/>
        <v>1678.3096162138852</v>
      </c>
      <c r="ES226" s="686"/>
      <c r="ET226" s="379"/>
      <c r="EU226" s="686"/>
      <c r="EV226" s="519">
        <f t="shared" si="458"/>
        <v>910000</v>
      </c>
      <c r="EW226" s="708">
        <f t="shared" si="415"/>
        <v>334500</v>
      </c>
      <c r="EX226" s="529">
        <f t="shared" si="416"/>
        <v>575500</v>
      </c>
      <c r="EY226" s="530">
        <f t="shared" si="417"/>
        <v>520</v>
      </c>
      <c r="EZ226" s="531">
        <f t="shared" si="418"/>
        <v>9.9659815054381671</v>
      </c>
      <c r="FA226" s="641">
        <f t="shared" si="419"/>
        <v>0</v>
      </c>
      <c r="FB226" s="530">
        <f t="shared" si="420"/>
        <v>520</v>
      </c>
      <c r="FC226" s="532">
        <f t="shared" si="421"/>
        <v>9.9659815054381671</v>
      </c>
      <c r="FD226" s="686"/>
      <c r="FE226" s="379"/>
      <c r="FF226" s="686"/>
      <c r="FG226" s="519">
        <f t="shared" si="459"/>
        <v>910000</v>
      </c>
      <c r="FH226" s="708">
        <f t="shared" si="422"/>
        <v>331200</v>
      </c>
      <c r="FI226" s="529">
        <f t="shared" si="423"/>
        <v>578800</v>
      </c>
      <c r="FJ226" s="530">
        <f t="shared" si="424"/>
        <v>3820</v>
      </c>
      <c r="FK226" s="531">
        <f t="shared" si="425"/>
        <v>73.21163336687269</v>
      </c>
      <c r="FL226" s="641">
        <f t="shared" si="426"/>
        <v>0</v>
      </c>
      <c r="FM226" s="530">
        <f t="shared" si="427"/>
        <v>3820</v>
      </c>
      <c r="FN226" s="532">
        <f t="shared" si="428"/>
        <v>73.21163336687269</v>
      </c>
      <c r="FO226" s="686"/>
      <c r="FP226" s="379"/>
      <c r="FQ226" s="686"/>
      <c r="FR226" s="519">
        <f t="shared" si="460"/>
        <v>910000</v>
      </c>
      <c r="FS226" s="708">
        <f t="shared" si="429"/>
        <v>287400</v>
      </c>
      <c r="FT226" s="529">
        <f t="shared" si="430"/>
        <v>622600</v>
      </c>
      <c r="FU226" s="530">
        <f t="shared" si="431"/>
        <v>47620</v>
      </c>
      <c r="FV226" s="531">
        <f t="shared" si="432"/>
        <v>912.65392170954908</v>
      </c>
      <c r="FW226" s="641">
        <f t="shared" si="433"/>
        <v>0</v>
      </c>
      <c r="FX226" s="530">
        <f t="shared" si="434"/>
        <v>47620</v>
      </c>
      <c r="FY226" s="532">
        <f t="shared" si="435"/>
        <v>912.65392170954908</v>
      </c>
      <c r="FZ226" s="686"/>
      <c r="GA226" s="379"/>
      <c r="GB226" s="379"/>
      <c r="GC226" s="379"/>
      <c r="GD226" s="379"/>
      <c r="GE226" s="379"/>
      <c r="GF226" s="379"/>
      <c r="GG226" s="379"/>
    </row>
    <row r="227" spans="1:189" s="1" customFormat="1" x14ac:dyDescent="0.25">
      <c r="A227" s="379"/>
      <c r="B227" s="379"/>
      <c r="C227" s="379"/>
      <c r="D227" s="379"/>
      <c r="E227" s="379"/>
      <c r="F227" s="379"/>
      <c r="G227" s="379"/>
      <c r="H227" s="379"/>
      <c r="I227" s="539"/>
      <c r="J227" s="379"/>
      <c r="K227" s="379"/>
      <c r="L227" s="379"/>
      <c r="M227" s="379"/>
      <c r="N227" s="379"/>
      <c r="O227" s="379"/>
      <c r="P227" s="379"/>
      <c r="Q227" s="379"/>
      <c r="R227" s="539"/>
      <c r="S227" s="379"/>
      <c r="T227" s="228"/>
      <c r="U227" s="450">
        <f t="shared" si="461"/>
        <v>915000</v>
      </c>
      <c r="V227" s="712">
        <f t="shared" si="462"/>
        <v>6964.3008932835655</v>
      </c>
      <c r="W227" s="752">
        <f t="shared" si="463"/>
        <v>-39680</v>
      </c>
      <c r="X227" s="697">
        <f t="shared" si="464"/>
        <v>33220</v>
      </c>
      <c r="Y227" s="745">
        <f t="shared" si="465"/>
        <v>-58130</v>
      </c>
      <c r="Z227" s="642">
        <f t="shared" si="466"/>
        <v>-47230</v>
      </c>
      <c r="AA227" s="439">
        <f t="shared" si="467"/>
        <v>1042.5</v>
      </c>
      <c r="AB227" s="713">
        <f t="shared" si="468"/>
        <v>1042.5</v>
      </c>
      <c r="AC227" s="630">
        <f t="shared" si="374"/>
        <v>47920</v>
      </c>
      <c r="AD227" s="459">
        <f t="shared" si="375"/>
        <v>47920</v>
      </c>
      <c r="AE227" s="228"/>
      <c r="AF227" s="379"/>
      <c r="AG227" s="228"/>
      <c r="AH227" s="715">
        <f t="shared" si="376"/>
        <v>1.2048338136919476</v>
      </c>
      <c r="AI227" s="749">
        <f t="shared" si="436"/>
        <v>-6.8646956040343925</v>
      </c>
      <c r="AJ227" s="716">
        <f t="shared" si="377"/>
        <v>5.7471065515630677</v>
      </c>
      <c r="AK227" s="746">
        <f t="shared" si="437"/>
        <v>-10.056571458228811</v>
      </c>
      <c r="AL227" s="643">
        <f t="shared" si="438"/>
        <v>-8.1708561839350899</v>
      </c>
      <c r="AM227" s="457">
        <f t="shared" si="439"/>
        <v>0.18035396086708302</v>
      </c>
      <c r="AN227" s="717">
        <f t="shared" si="378"/>
        <v>0.18035396086708302</v>
      </c>
      <c r="AO227" s="633">
        <f t="shared" si="379"/>
        <v>8.2902271508399217</v>
      </c>
      <c r="AP227" s="634">
        <f t="shared" si="380"/>
        <v>8.2902271508399217</v>
      </c>
      <c r="AQ227" s="222"/>
      <c r="AR227" s="379"/>
      <c r="AS227" s="228"/>
      <c r="AT227" s="772">
        <f t="shared" si="440"/>
        <v>915000</v>
      </c>
      <c r="AU227" s="773">
        <f t="shared" si="381"/>
        <v>133.47325750148178</v>
      </c>
      <c r="AV227" s="750">
        <f t="shared" si="441"/>
        <v>-760.48105026112785</v>
      </c>
      <c r="AW227" s="720">
        <f t="shared" si="442"/>
        <v>636.67289540510751</v>
      </c>
      <c r="AX227" s="775">
        <f t="shared" si="443"/>
        <v>-1114.0817402136936</v>
      </c>
      <c r="AY227" s="643">
        <f t="shared" si="444"/>
        <v>-905.17943558047045</v>
      </c>
      <c r="AZ227" s="457">
        <f t="shared" si="445"/>
        <v>19.979876383498635</v>
      </c>
      <c r="BA227" s="717">
        <f t="shared" si="446"/>
        <v>19.979876383498635</v>
      </c>
      <c r="BB227" s="458">
        <f t="shared" si="382"/>
        <v>918.40352642422499</v>
      </c>
      <c r="BC227" s="459">
        <f t="shared" si="382"/>
        <v>918.40352642422499</v>
      </c>
      <c r="BD227" s="222"/>
      <c r="BE227" s="774"/>
      <c r="BF227" s="539"/>
      <c r="BG227" s="379"/>
      <c r="BH227" s="379"/>
      <c r="BI227" s="460"/>
      <c r="BJ227" s="464">
        <f t="shared" si="469"/>
        <v>915000</v>
      </c>
      <c r="BK227" s="465">
        <f t="shared" si="383"/>
        <v>336970</v>
      </c>
      <c r="BL227" s="637">
        <f t="shared" si="384"/>
        <v>578030</v>
      </c>
      <c r="BM227" s="219"/>
      <c r="BN227" s="219"/>
      <c r="BO227" s="464">
        <f t="shared" si="447"/>
        <v>915000</v>
      </c>
      <c r="BP227" s="465">
        <f t="shared" si="385"/>
        <v>395100</v>
      </c>
      <c r="BQ227" s="637">
        <f t="shared" si="448"/>
        <v>519900</v>
      </c>
      <c r="BR227" s="707">
        <f t="shared" si="386"/>
        <v>-58130</v>
      </c>
      <c r="BS227" s="298"/>
      <c r="BT227" s="379"/>
      <c r="BU227" s="298"/>
      <c r="BV227" s="464">
        <f t="shared" si="470"/>
        <v>915000</v>
      </c>
      <c r="BW227" s="464">
        <f t="shared" si="471"/>
        <v>17622.42885</v>
      </c>
      <c r="BX227" s="637">
        <f t="shared" si="387"/>
        <v>595652.42885000003</v>
      </c>
      <c r="BY227" s="707">
        <f t="shared" si="388"/>
        <v>17622.428850000026</v>
      </c>
      <c r="BZ227" s="298"/>
      <c r="CA227" s="379"/>
      <c r="CB227" s="219"/>
      <c r="CC227" s="464">
        <f t="shared" si="487"/>
        <v>26302.132611940302</v>
      </c>
      <c r="CD227" s="464">
        <f t="shared" si="389"/>
        <v>941302.13261194027</v>
      </c>
      <c r="CE227" s="465">
        <f t="shared" si="390"/>
        <v>356307.8317186567</v>
      </c>
      <c r="CF227" s="637">
        <f t="shared" si="472"/>
        <v>584994.30089328357</v>
      </c>
      <c r="CG227" s="707">
        <f t="shared" si="391"/>
        <v>6964.3008932835655</v>
      </c>
      <c r="CH227" s="298"/>
      <c r="CI227" s="465">
        <f t="shared" si="392"/>
        <v>346050</v>
      </c>
      <c r="CJ227" s="464">
        <f t="shared" si="473"/>
        <v>568950</v>
      </c>
      <c r="CK227" s="637">
        <f t="shared" si="474"/>
        <v>17622.42885</v>
      </c>
      <c r="CL227" s="637">
        <f t="shared" si="449"/>
        <v>586572.42885000003</v>
      </c>
      <c r="CM227" s="707">
        <f t="shared" si="393"/>
        <v>8542.4288500000257</v>
      </c>
      <c r="CN227" s="298"/>
      <c r="CO227" s="379"/>
      <c r="CP227" s="539"/>
      <c r="CQ227" s="379"/>
      <c r="CR227" s="26"/>
      <c r="CS227" s="519">
        <f t="shared" si="450"/>
        <v>915000</v>
      </c>
      <c r="CT227" s="520">
        <f t="shared" si="486"/>
        <v>376650</v>
      </c>
      <c r="CU227" s="521">
        <f t="shared" si="394"/>
        <v>538350</v>
      </c>
      <c r="CV227" s="523">
        <f t="shared" si="395"/>
        <v>-39680</v>
      </c>
      <c r="CW227" s="26"/>
      <c r="CX227" s="519">
        <f t="shared" si="451"/>
        <v>915000</v>
      </c>
      <c r="CY227" s="520">
        <f t="shared" si="483"/>
        <v>320250</v>
      </c>
      <c r="CZ227" s="521">
        <f t="shared" si="396"/>
        <v>594750</v>
      </c>
      <c r="DA227" s="522">
        <f t="shared" si="397"/>
        <v>16720</v>
      </c>
      <c r="DB227" s="521">
        <f t="shared" si="452"/>
        <v>16500</v>
      </c>
      <c r="DC227" s="521">
        <f t="shared" si="398"/>
        <v>611250</v>
      </c>
      <c r="DD227" s="522">
        <f t="shared" si="475"/>
        <v>33220</v>
      </c>
      <c r="DE227" s="533">
        <f t="shared" si="453"/>
        <v>636.67289540510751</v>
      </c>
      <c r="DF227" s="26"/>
      <c r="DG227" s="379"/>
      <c r="DH227" s="480"/>
      <c r="DI227" s="519">
        <f t="shared" si="454"/>
        <v>915000</v>
      </c>
      <c r="DJ227" s="520">
        <f t="shared" si="484"/>
        <v>395100</v>
      </c>
      <c r="DK227" s="529">
        <f t="shared" si="399"/>
        <v>519900</v>
      </c>
      <c r="DL227" s="743">
        <f t="shared" si="400"/>
        <v>-58130</v>
      </c>
      <c r="DM227" s="744">
        <f t="shared" si="401"/>
        <v>-1114.0817402136936</v>
      </c>
      <c r="DN227" s="480"/>
      <c r="DO227" s="379"/>
      <c r="DP227" s="484"/>
      <c r="DQ227" s="519">
        <f t="shared" si="455"/>
        <v>915000</v>
      </c>
      <c r="DR227" s="708">
        <f t="shared" si="402"/>
        <v>384200</v>
      </c>
      <c r="DS227" s="529">
        <f t="shared" si="403"/>
        <v>530800</v>
      </c>
      <c r="DT227" s="743">
        <f t="shared" si="404"/>
        <v>-47230</v>
      </c>
      <c r="DU227" s="744">
        <f t="shared" si="405"/>
        <v>-905.17943558047045</v>
      </c>
      <c r="DV227" s="484"/>
      <c r="DW227" s="379"/>
      <c r="DX227" s="486"/>
      <c r="DY227" s="464">
        <f t="shared" si="476"/>
        <v>915000</v>
      </c>
      <c r="DZ227" s="708">
        <f t="shared" si="406"/>
        <v>335927.5</v>
      </c>
      <c r="EA227" s="529">
        <f t="shared" si="477"/>
        <v>579072.5</v>
      </c>
      <c r="EB227" s="530">
        <f t="shared" si="478"/>
        <v>1042.5</v>
      </c>
      <c r="EC227" s="533">
        <f t="shared" si="479"/>
        <v>39.959752766997269</v>
      </c>
      <c r="ED227" s="464">
        <f t="shared" si="485"/>
        <v>0</v>
      </c>
      <c r="EE227" s="524">
        <f t="shared" si="407"/>
        <v>1042.5</v>
      </c>
      <c r="EF227" s="531">
        <f t="shared" si="480"/>
        <v>39.959752766997269</v>
      </c>
      <c r="EG227" s="531">
        <f t="shared" si="481"/>
        <v>19.979876383498635</v>
      </c>
      <c r="EH227" s="486"/>
      <c r="EI227" s="379"/>
      <c r="EJ227" s="686"/>
      <c r="EK227" s="519">
        <f t="shared" si="457"/>
        <v>915000</v>
      </c>
      <c r="EL227" s="708">
        <f t="shared" si="408"/>
        <v>248850.00000000003</v>
      </c>
      <c r="EM227" s="529">
        <f t="shared" si="409"/>
        <v>666150</v>
      </c>
      <c r="EN227" s="530">
        <f t="shared" si="410"/>
        <v>88120</v>
      </c>
      <c r="EO227" s="531">
        <f t="shared" si="411"/>
        <v>1688.8505581907909</v>
      </c>
      <c r="EP227" s="641">
        <f t="shared" si="412"/>
        <v>0</v>
      </c>
      <c r="EQ227" s="530">
        <f t="shared" si="413"/>
        <v>88120</v>
      </c>
      <c r="ER227" s="532">
        <f t="shared" si="414"/>
        <v>1688.8505581907909</v>
      </c>
      <c r="ES227" s="686"/>
      <c r="ET227" s="379"/>
      <c r="EU227" s="686"/>
      <c r="EV227" s="519">
        <f t="shared" si="458"/>
        <v>915000</v>
      </c>
      <c r="EW227" s="708">
        <f t="shared" si="415"/>
        <v>336450</v>
      </c>
      <c r="EX227" s="529">
        <f t="shared" si="416"/>
        <v>578550</v>
      </c>
      <c r="EY227" s="530">
        <f t="shared" si="417"/>
        <v>520</v>
      </c>
      <c r="EZ227" s="531">
        <f t="shared" si="418"/>
        <v>9.9659815054381671</v>
      </c>
      <c r="FA227" s="641">
        <f t="shared" si="419"/>
        <v>0</v>
      </c>
      <c r="FB227" s="530">
        <f t="shared" si="420"/>
        <v>520</v>
      </c>
      <c r="FC227" s="532">
        <f t="shared" si="421"/>
        <v>9.9659815054381671</v>
      </c>
      <c r="FD227" s="686"/>
      <c r="FE227" s="379"/>
      <c r="FF227" s="686"/>
      <c r="FG227" s="519">
        <f t="shared" si="459"/>
        <v>915000</v>
      </c>
      <c r="FH227" s="708">
        <f t="shared" si="422"/>
        <v>333150</v>
      </c>
      <c r="FI227" s="529">
        <f t="shared" si="423"/>
        <v>581850</v>
      </c>
      <c r="FJ227" s="530">
        <f t="shared" si="424"/>
        <v>3820</v>
      </c>
      <c r="FK227" s="531">
        <f t="shared" si="425"/>
        <v>73.21163336687269</v>
      </c>
      <c r="FL227" s="641">
        <f t="shared" si="426"/>
        <v>0</v>
      </c>
      <c r="FM227" s="530">
        <f t="shared" si="427"/>
        <v>3820</v>
      </c>
      <c r="FN227" s="532">
        <f t="shared" si="428"/>
        <v>73.21163336687269</v>
      </c>
      <c r="FO227" s="686"/>
      <c r="FP227" s="379"/>
      <c r="FQ227" s="686"/>
      <c r="FR227" s="519">
        <f t="shared" si="460"/>
        <v>915000</v>
      </c>
      <c r="FS227" s="708">
        <f t="shared" si="429"/>
        <v>289050</v>
      </c>
      <c r="FT227" s="529">
        <f t="shared" si="430"/>
        <v>625950</v>
      </c>
      <c r="FU227" s="530">
        <f t="shared" si="431"/>
        <v>47920</v>
      </c>
      <c r="FV227" s="531">
        <f t="shared" si="432"/>
        <v>918.40352642422499</v>
      </c>
      <c r="FW227" s="641">
        <f t="shared" si="433"/>
        <v>0</v>
      </c>
      <c r="FX227" s="530">
        <f t="shared" si="434"/>
        <v>47920</v>
      </c>
      <c r="FY227" s="532">
        <f t="shared" si="435"/>
        <v>918.40352642422499</v>
      </c>
      <c r="FZ227" s="686"/>
      <c r="GA227" s="379"/>
      <c r="GB227" s="379"/>
      <c r="GC227" s="379"/>
      <c r="GD227" s="379"/>
      <c r="GE227" s="379"/>
      <c r="GF227" s="379"/>
      <c r="GG227" s="379"/>
    </row>
    <row r="228" spans="1:189" s="1" customFormat="1" x14ac:dyDescent="0.25">
      <c r="A228" s="379"/>
      <c r="B228" s="379"/>
      <c r="C228" s="379"/>
      <c r="D228" s="379"/>
      <c r="E228" s="379"/>
      <c r="F228" s="379"/>
      <c r="G228" s="379"/>
      <c r="H228" s="379"/>
      <c r="I228" s="539"/>
      <c r="J228" s="379"/>
      <c r="K228" s="379"/>
      <c r="L228" s="379"/>
      <c r="M228" s="379"/>
      <c r="N228" s="379"/>
      <c r="O228" s="379"/>
      <c r="P228" s="379"/>
      <c r="Q228" s="379"/>
      <c r="R228" s="539"/>
      <c r="S228" s="379"/>
      <c r="T228" s="228"/>
      <c r="U228" s="450">
        <f t="shared" si="461"/>
        <v>920000</v>
      </c>
      <c r="V228" s="712">
        <f t="shared" si="462"/>
        <v>6964.3008932835655</v>
      </c>
      <c r="W228" s="752">
        <f t="shared" si="463"/>
        <v>-39980</v>
      </c>
      <c r="X228" s="697">
        <f t="shared" si="464"/>
        <v>33420</v>
      </c>
      <c r="Y228" s="745">
        <f t="shared" si="465"/>
        <v>-58580</v>
      </c>
      <c r="Z228" s="642">
        <f t="shared" si="466"/>
        <v>-47530</v>
      </c>
      <c r="AA228" s="439">
        <f t="shared" si="467"/>
        <v>1042.5</v>
      </c>
      <c r="AB228" s="713">
        <f t="shared" si="468"/>
        <v>1042.5</v>
      </c>
      <c r="AC228" s="630">
        <f t="shared" si="374"/>
        <v>48220</v>
      </c>
      <c r="AD228" s="459">
        <f t="shared" si="375"/>
        <v>48220</v>
      </c>
      <c r="AE228" s="228"/>
      <c r="AF228" s="379"/>
      <c r="AG228" s="228"/>
      <c r="AH228" s="715">
        <f t="shared" si="376"/>
        <v>1.1985098253740563</v>
      </c>
      <c r="AI228" s="749">
        <f t="shared" si="436"/>
        <v>-6.8802918703104563</v>
      </c>
      <c r="AJ228" s="716">
        <f t="shared" si="377"/>
        <v>5.7513595374130926</v>
      </c>
      <c r="AK228" s="746">
        <f t="shared" si="437"/>
        <v>-10.081228058098713</v>
      </c>
      <c r="AL228" s="643">
        <f t="shared" si="438"/>
        <v>-8.1795966132030014</v>
      </c>
      <c r="AM228" s="457">
        <f t="shared" si="439"/>
        <v>0.17940731052522887</v>
      </c>
      <c r="AN228" s="717">
        <f t="shared" si="378"/>
        <v>0.17940731052522887</v>
      </c>
      <c r="AO228" s="633">
        <f t="shared" si="379"/>
        <v>8.2983410201693406</v>
      </c>
      <c r="AP228" s="634">
        <f t="shared" si="380"/>
        <v>8.2983410201693406</v>
      </c>
      <c r="AQ228" s="222"/>
      <c r="AR228" s="379"/>
      <c r="AS228" s="228"/>
      <c r="AT228" s="772">
        <f t="shared" si="440"/>
        <v>920000</v>
      </c>
      <c r="AU228" s="773">
        <f t="shared" si="381"/>
        <v>133.47325750148178</v>
      </c>
      <c r="AV228" s="750">
        <f t="shared" si="441"/>
        <v>-766.23065497580376</v>
      </c>
      <c r="AW228" s="720">
        <f t="shared" si="442"/>
        <v>640.50596521489149</v>
      </c>
      <c r="AX228" s="775">
        <f t="shared" si="443"/>
        <v>-1122.7061472857074</v>
      </c>
      <c r="AY228" s="643">
        <f t="shared" si="444"/>
        <v>-910.92904029514636</v>
      </c>
      <c r="AZ228" s="457">
        <f t="shared" si="445"/>
        <v>19.979876383498635</v>
      </c>
      <c r="BA228" s="717">
        <f t="shared" si="446"/>
        <v>19.979876383498635</v>
      </c>
      <c r="BB228" s="458">
        <f t="shared" si="382"/>
        <v>924.1531311389009</v>
      </c>
      <c r="BC228" s="459">
        <f t="shared" si="382"/>
        <v>924.1531311389009</v>
      </c>
      <c r="BD228" s="222"/>
      <c r="BE228" s="774"/>
      <c r="BF228" s="539"/>
      <c r="BG228" s="379"/>
      <c r="BH228" s="379"/>
      <c r="BI228" s="460"/>
      <c r="BJ228" s="464">
        <f t="shared" si="469"/>
        <v>920000</v>
      </c>
      <c r="BK228" s="465">
        <f t="shared" si="383"/>
        <v>338920</v>
      </c>
      <c r="BL228" s="637">
        <f t="shared" si="384"/>
        <v>581080</v>
      </c>
      <c r="BM228" s="219"/>
      <c r="BN228" s="219"/>
      <c r="BO228" s="464">
        <f t="shared" si="447"/>
        <v>920000</v>
      </c>
      <c r="BP228" s="465">
        <f t="shared" si="385"/>
        <v>397500</v>
      </c>
      <c r="BQ228" s="637">
        <f t="shared" si="448"/>
        <v>522500</v>
      </c>
      <c r="BR228" s="707">
        <f t="shared" si="386"/>
        <v>-58580</v>
      </c>
      <c r="BS228" s="298"/>
      <c r="BT228" s="379"/>
      <c r="BU228" s="298"/>
      <c r="BV228" s="464">
        <f t="shared" si="470"/>
        <v>920000</v>
      </c>
      <c r="BW228" s="464">
        <f t="shared" si="471"/>
        <v>17622.42885</v>
      </c>
      <c r="BX228" s="637">
        <f t="shared" si="387"/>
        <v>598702.42885000003</v>
      </c>
      <c r="BY228" s="707">
        <f t="shared" si="388"/>
        <v>17622.428850000026</v>
      </c>
      <c r="BZ228" s="298"/>
      <c r="CA228" s="379"/>
      <c r="CB228" s="219"/>
      <c r="CC228" s="464">
        <f t="shared" si="487"/>
        <v>26302.132611940302</v>
      </c>
      <c r="CD228" s="464">
        <f t="shared" si="389"/>
        <v>946302.13261194027</v>
      </c>
      <c r="CE228" s="465">
        <f t="shared" si="390"/>
        <v>358257.8317186567</v>
      </c>
      <c r="CF228" s="637">
        <f t="shared" si="472"/>
        <v>588044.30089328357</v>
      </c>
      <c r="CG228" s="707">
        <f t="shared" si="391"/>
        <v>6964.3008932835655</v>
      </c>
      <c r="CH228" s="298"/>
      <c r="CI228" s="465">
        <f t="shared" si="392"/>
        <v>348000</v>
      </c>
      <c r="CJ228" s="464">
        <f t="shared" si="473"/>
        <v>572000</v>
      </c>
      <c r="CK228" s="637">
        <f t="shared" si="474"/>
        <v>17622.42885</v>
      </c>
      <c r="CL228" s="637">
        <f t="shared" si="449"/>
        <v>589622.42885000003</v>
      </c>
      <c r="CM228" s="707">
        <f t="shared" si="393"/>
        <v>8542.4288500000257</v>
      </c>
      <c r="CN228" s="298"/>
      <c r="CO228" s="379"/>
      <c r="CP228" s="539"/>
      <c r="CQ228" s="379"/>
      <c r="CR228" s="26"/>
      <c r="CS228" s="519">
        <f t="shared" si="450"/>
        <v>920000</v>
      </c>
      <c r="CT228" s="520">
        <f t="shared" si="486"/>
        <v>378900</v>
      </c>
      <c r="CU228" s="521">
        <f t="shared" si="394"/>
        <v>541100</v>
      </c>
      <c r="CV228" s="523">
        <f t="shared" si="395"/>
        <v>-39980</v>
      </c>
      <c r="CW228" s="26"/>
      <c r="CX228" s="519">
        <f t="shared" si="451"/>
        <v>920000</v>
      </c>
      <c r="CY228" s="520">
        <f t="shared" si="483"/>
        <v>322000</v>
      </c>
      <c r="CZ228" s="521">
        <f t="shared" si="396"/>
        <v>598000</v>
      </c>
      <c r="DA228" s="522">
        <f t="shared" si="397"/>
        <v>16920</v>
      </c>
      <c r="DB228" s="521">
        <f t="shared" si="452"/>
        <v>16500</v>
      </c>
      <c r="DC228" s="521">
        <f t="shared" si="398"/>
        <v>614500</v>
      </c>
      <c r="DD228" s="522">
        <f t="shared" si="475"/>
        <v>33420</v>
      </c>
      <c r="DE228" s="533">
        <f t="shared" si="453"/>
        <v>640.50596521489149</v>
      </c>
      <c r="DF228" s="26"/>
      <c r="DG228" s="379"/>
      <c r="DH228" s="480"/>
      <c r="DI228" s="519">
        <f t="shared" si="454"/>
        <v>920000</v>
      </c>
      <c r="DJ228" s="520">
        <f t="shared" si="484"/>
        <v>397500</v>
      </c>
      <c r="DK228" s="529">
        <f t="shared" si="399"/>
        <v>522500</v>
      </c>
      <c r="DL228" s="743">
        <f t="shared" si="400"/>
        <v>-58580</v>
      </c>
      <c r="DM228" s="744">
        <f t="shared" si="401"/>
        <v>-1122.7061472857074</v>
      </c>
      <c r="DN228" s="480"/>
      <c r="DO228" s="379"/>
      <c r="DP228" s="484"/>
      <c r="DQ228" s="519">
        <f t="shared" si="455"/>
        <v>920000</v>
      </c>
      <c r="DR228" s="708">
        <f t="shared" si="402"/>
        <v>386450</v>
      </c>
      <c r="DS228" s="529">
        <f t="shared" si="403"/>
        <v>533550</v>
      </c>
      <c r="DT228" s="743">
        <f t="shared" si="404"/>
        <v>-47530</v>
      </c>
      <c r="DU228" s="744">
        <f t="shared" si="405"/>
        <v>-910.92904029514636</v>
      </c>
      <c r="DV228" s="484"/>
      <c r="DW228" s="379"/>
      <c r="DX228" s="486"/>
      <c r="DY228" s="464">
        <f t="shared" si="476"/>
        <v>920000</v>
      </c>
      <c r="DZ228" s="708">
        <f t="shared" si="406"/>
        <v>337877.5</v>
      </c>
      <c r="EA228" s="529">
        <f t="shared" si="477"/>
        <v>582122.5</v>
      </c>
      <c r="EB228" s="530">
        <f t="shared" si="478"/>
        <v>1042.5</v>
      </c>
      <c r="EC228" s="533">
        <f t="shared" si="479"/>
        <v>39.959752766997269</v>
      </c>
      <c r="ED228" s="464">
        <f t="shared" si="485"/>
        <v>0</v>
      </c>
      <c r="EE228" s="524">
        <f t="shared" si="407"/>
        <v>1042.5</v>
      </c>
      <c r="EF228" s="531">
        <f t="shared" si="480"/>
        <v>39.959752766997269</v>
      </c>
      <c r="EG228" s="531">
        <f t="shared" si="481"/>
        <v>19.979876383498635</v>
      </c>
      <c r="EH228" s="486"/>
      <c r="EI228" s="379"/>
      <c r="EJ228" s="686"/>
      <c r="EK228" s="519">
        <f t="shared" si="457"/>
        <v>920000</v>
      </c>
      <c r="EL228" s="708">
        <f t="shared" si="408"/>
        <v>250250.00000000003</v>
      </c>
      <c r="EM228" s="529">
        <f t="shared" si="409"/>
        <v>669750</v>
      </c>
      <c r="EN228" s="530">
        <f t="shared" si="410"/>
        <v>88670</v>
      </c>
      <c r="EO228" s="531">
        <f t="shared" si="411"/>
        <v>1699.3915001676967</v>
      </c>
      <c r="EP228" s="641">
        <f t="shared" si="412"/>
        <v>0</v>
      </c>
      <c r="EQ228" s="530">
        <f t="shared" si="413"/>
        <v>88670</v>
      </c>
      <c r="ER228" s="532">
        <f t="shared" si="414"/>
        <v>1699.3915001676967</v>
      </c>
      <c r="ES228" s="686"/>
      <c r="ET228" s="379"/>
      <c r="EU228" s="686"/>
      <c r="EV228" s="519">
        <f t="shared" si="458"/>
        <v>920000</v>
      </c>
      <c r="EW228" s="708">
        <f t="shared" si="415"/>
        <v>338400</v>
      </c>
      <c r="EX228" s="529">
        <f t="shared" si="416"/>
        <v>581600</v>
      </c>
      <c r="EY228" s="530">
        <f t="shared" si="417"/>
        <v>520</v>
      </c>
      <c r="EZ228" s="531">
        <f t="shared" si="418"/>
        <v>9.9659815054381671</v>
      </c>
      <c r="FA228" s="641">
        <f t="shared" si="419"/>
        <v>0</v>
      </c>
      <c r="FB228" s="530">
        <f t="shared" si="420"/>
        <v>520</v>
      </c>
      <c r="FC228" s="532">
        <f t="shared" si="421"/>
        <v>9.9659815054381671</v>
      </c>
      <c r="FD228" s="686"/>
      <c r="FE228" s="379"/>
      <c r="FF228" s="686"/>
      <c r="FG228" s="519">
        <f t="shared" si="459"/>
        <v>920000</v>
      </c>
      <c r="FH228" s="708">
        <f t="shared" si="422"/>
        <v>335100</v>
      </c>
      <c r="FI228" s="529">
        <f t="shared" si="423"/>
        <v>584900</v>
      </c>
      <c r="FJ228" s="530">
        <f t="shared" si="424"/>
        <v>3820</v>
      </c>
      <c r="FK228" s="531">
        <f t="shared" si="425"/>
        <v>73.21163336687269</v>
      </c>
      <c r="FL228" s="641">
        <f t="shared" si="426"/>
        <v>0</v>
      </c>
      <c r="FM228" s="530">
        <f t="shared" si="427"/>
        <v>3820</v>
      </c>
      <c r="FN228" s="532">
        <f t="shared" si="428"/>
        <v>73.21163336687269</v>
      </c>
      <c r="FO228" s="686"/>
      <c r="FP228" s="379"/>
      <c r="FQ228" s="686"/>
      <c r="FR228" s="519">
        <f t="shared" si="460"/>
        <v>920000</v>
      </c>
      <c r="FS228" s="708">
        <f t="shared" si="429"/>
        <v>290700</v>
      </c>
      <c r="FT228" s="529">
        <f t="shared" si="430"/>
        <v>629300</v>
      </c>
      <c r="FU228" s="530">
        <f t="shared" si="431"/>
        <v>48220</v>
      </c>
      <c r="FV228" s="531">
        <f t="shared" si="432"/>
        <v>924.1531311389009</v>
      </c>
      <c r="FW228" s="641">
        <f t="shared" si="433"/>
        <v>0</v>
      </c>
      <c r="FX228" s="530">
        <f t="shared" si="434"/>
        <v>48220</v>
      </c>
      <c r="FY228" s="532">
        <f t="shared" si="435"/>
        <v>924.1531311389009</v>
      </c>
      <c r="FZ228" s="686"/>
      <c r="GA228" s="379"/>
      <c r="GB228" s="379"/>
      <c r="GC228" s="379"/>
      <c r="GD228" s="379"/>
      <c r="GE228" s="379"/>
      <c r="GF228" s="379"/>
      <c r="GG228" s="379"/>
    </row>
    <row r="229" spans="1:189" s="1" customFormat="1" x14ac:dyDescent="0.25">
      <c r="A229" s="379"/>
      <c r="B229" s="379"/>
      <c r="C229" s="379"/>
      <c r="D229" s="379"/>
      <c r="E229" s="379"/>
      <c r="F229" s="379"/>
      <c r="G229" s="379"/>
      <c r="H229" s="379"/>
      <c r="I229" s="539"/>
      <c r="J229" s="379"/>
      <c r="K229" s="379"/>
      <c r="L229" s="379"/>
      <c r="M229" s="379"/>
      <c r="N229" s="379"/>
      <c r="O229" s="379"/>
      <c r="P229" s="379"/>
      <c r="Q229" s="379"/>
      <c r="R229" s="539"/>
      <c r="S229" s="379"/>
      <c r="T229" s="228"/>
      <c r="U229" s="450">
        <f t="shared" si="461"/>
        <v>925000</v>
      </c>
      <c r="V229" s="712">
        <f t="shared" si="462"/>
        <v>6964.3008932835655</v>
      </c>
      <c r="W229" s="752">
        <f t="shared" si="463"/>
        <v>-40280</v>
      </c>
      <c r="X229" s="697">
        <f t="shared" si="464"/>
        <v>33620</v>
      </c>
      <c r="Y229" s="745">
        <f t="shared" si="465"/>
        <v>-59030</v>
      </c>
      <c r="Z229" s="642">
        <f t="shared" si="466"/>
        <v>-47830</v>
      </c>
      <c r="AA229" s="439">
        <f t="shared" si="467"/>
        <v>1042.5</v>
      </c>
      <c r="AB229" s="713">
        <f t="shared" si="468"/>
        <v>1042.5</v>
      </c>
      <c r="AC229" s="630">
        <f t="shared" si="374"/>
        <v>48520</v>
      </c>
      <c r="AD229" s="459">
        <f t="shared" si="375"/>
        <v>48520</v>
      </c>
      <c r="AE229" s="228"/>
      <c r="AF229" s="379"/>
      <c r="AG229" s="228"/>
      <c r="AH229" s="715">
        <f t="shared" si="376"/>
        <v>1.1922518777127635</v>
      </c>
      <c r="AI229" s="749">
        <f t="shared" si="436"/>
        <v>-6.8957252666358517</v>
      </c>
      <c r="AJ229" s="716">
        <f t="shared" si="377"/>
        <v>5.7555681098385634</v>
      </c>
      <c r="AK229" s="746">
        <f t="shared" si="437"/>
        <v>-10.105627172033623</v>
      </c>
      <c r="AL229" s="643">
        <f t="shared" si="438"/>
        <v>-8.188245767209354</v>
      </c>
      <c r="AM229" s="457">
        <f t="shared" si="439"/>
        <v>0.17847054594011608</v>
      </c>
      <c r="AN229" s="717">
        <f t="shared" si="378"/>
        <v>0.17847054594011608</v>
      </c>
      <c r="AO229" s="633">
        <f t="shared" si="379"/>
        <v>8.3063701573279918</v>
      </c>
      <c r="AP229" s="634">
        <f t="shared" si="380"/>
        <v>8.3063701573279918</v>
      </c>
      <c r="AQ229" s="222"/>
      <c r="AR229" s="379"/>
      <c r="AS229" s="228"/>
      <c r="AT229" s="772">
        <f t="shared" si="440"/>
        <v>925000</v>
      </c>
      <c r="AU229" s="773">
        <f t="shared" si="381"/>
        <v>133.47325750148178</v>
      </c>
      <c r="AV229" s="750">
        <f t="shared" si="441"/>
        <v>-771.98025969047956</v>
      </c>
      <c r="AW229" s="720">
        <f t="shared" si="442"/>
        <v>644.33903502467535</v>
      </c>
      <c r="AX229" s="775">
        <f t="shared" si="443"/>
        <v>-1131.3305543577212</v>
      </c>
      <c r="AY229" s="643">
        <f t="shared" si="444"/>
        <v>-916.67864500982228</v>
      </c>
      <c r="AZ229" s="457">
        <f t="shared" si="445"/>
        <v>19.979876383498635</v>
      </c>
      <c r="BA229" s="717">
        <f t="shared" si="446"/>
        <v>19.979876383498635</v>
      </c>
      <c r="BB229" s="458">
        <f t="shared" si="382"/>
        <v>929.9027358535767</v>
      </c>
      <c r="BC229" s="459">
        <f t="shared" si="382"/>
        <v>929.9027358535767</v>
      </c>
      <c r="BD229" s="222"/>
      <c r="BE229" s="774"/>
      <c r="BF229" s="539"/>
      <c r="BG229" s="379"/>
      <c r="BH229" s="379"/>
      <c r="BI229" s="460"/>
      <c r="BJ229" s="464">
        <f t="shared" si="469"/>
        <v>925000</v>
      </c>
      <c r="BK229" s="465">
        <f t="shared" si="383"/>
        <v>340870</v>
      </c>
      <c r="BL229" s="637">
        <f t="shared" si="384"/>
        <v>584130</v>
      </c>
      <c r="BM229" s="219"/>
      <c r="BN229" s="219"/>
      <c r="BO229" s="464">
        <f t="shared" si="447"/>
        <v>925000</v>
      </c>
      <c r="BP229" s="465">
        <f t="shared" si="385"/>
        <v>399900</v>
      </c>
      <c r="BQ229" s="637">
        <f t="shared" si="448"/>
        <v>525100</v>
      </c>
      <c r="BR229" s="707">
        <f t="shared" si="386"/>
        <v>-59030</v>
      </c>
      <c r="BS229" s="298"/>
      <c r="BT229" s="379"/>
      <c r="BU229" s="298"/>
      <c r="BV229" s="464">
        <f t="shared" si="470"/>
        <v>925000</v>
      </c>
      <c r="BW229" s="464">
        <f t="shared" si="471"/>
        <v>17622.42885</v>
      </c>
      <c r="BX229" s="637">
        <f t="shared" si="387"/>
        <v>601752.42885000003</v>
      </c>
      <c r="BY229" s="707">
        <f t="shared" si="388"/>
        <v>17622.428850000026</v>
      </c>
      <c r="BZ229" s="298"/>
      <c r="CA229" s="379"/>
      <c r="CB229" s="219"/>
      <c r="CC229" s="464">
        <f t="shared" si="487"/>
        <v>26302.132611940302</v>
      </c>
      <c r="CD229" s="464">
        <f t="shared" si="389"/>
        <v>951302.13261194027</v>
      </c>
      <c r="CE229" s="465">
        <f t="shared" si="390"/>
        <v>360207.8317186567</v>
      </c>
      <c r="CF229" s="637">
        <f t="shared" si="472"/>
        <v>591094.30089328357</v>
      </c>
      <c r="CG229" s="707">
        <f t="shared" si="391"/>
        <v>6964.3008932835655</v>
      </c>
      <c r="CH229" s="298"/>
      <c r="CI229" s="465">
        <f t="shared" si="392"/>
        <v>349950</v>
      </c>
      <c r="CJ229" s="464">
        <f t="shared" si="473"/>
        <v>575050</v>
      </c>
      <c r="CK229" s="637">
        <f t="shared" si="474"/>
        <v>17622.42885</v>
      </c>
      <c r="CL229" s="637">
        <f t="shared" si="449"/>
        <v>592672.42885000003</v>
      </c>
      <c r="CM229" s="707">
        <f t="shared" si="393"/>
        <v>8542.4288500000257</v>
      </c>
      <c r="CN229" s="298"/>
      <c r="CO229" s="379"/>
      <c r="CP229" s="539"/>
      <c r="CQ229" s="379"/>
      <c r="CR229" s="26"/>
      <c r="CS229" s="519">
        <f t="shared" si="450"/>
        <v>925000</v>
      </c>
      <c r="CT229" s="520">
        <f t="shared" si="486"/>
        <v>381150</v>
      </c>
      <c r="CU229" s="521">
        <f t="shared" si="394"/>
        <v>543850</v>
      </c>
      <c r="CV229" s="523">
        <f t="shared" si="395"/>
        <v>-40280</v>
      </c>
      <c r="CW229" s="26"/>
      <c r="CX229" s="519">
        <f t="shared" si="451"/>
        <v>925000</v>
      </c>
      <c r="CY229" s="520">
        <f t="shared" si="483"/>
        <v>323750</v>
      </c>
      <c r="CZ229" s="521">
        <f t="shared" si="396"/>
        <v>601250</v>
      </c>
      <c r="DA229" s="522">
        <f t="shared" si="397"/>
        <v>17120</v>
      </c>
      <c r="DB229" s="521">
        <f t="shared" si="452"/>
        <v>16500</v>
      </c>
      <c r="DC229" s="521">
        <f t="shared" si="398"/>
        <v>617750</v>
      </c>
      <c r="DD229" s="522">
        <f t="shared" si="475"/>
        <v>33620</v>
      </c>
      <c r="DE229" s="533">
        <f t="shared" si="453"/>
        <v>644.33903502467535</v>
      </c>
      <c r="DF229" s="26"/>
      <c r="DG229" s="379"/>
      <c r="DH229" s="480"/>
      <c r="DI229" s="519">
        <f t="shared" si="454"/>
        <v>925000</v>
      </c>
      <c r="DJ229" s="520">
        <f t="shared" si="484"/>
        <v>399900</v>
      </c>
      <c r="DK229" s="529">
        <f t="shared" si="399"/>
        <v>525100</v>
      </c>
      <c r="DL229" s="743">
        <f t="shared" si="400"/>
        <v>-59030</v>
      </c>
      <c r="DM229" s="744">
        <f t="shared" si="401"/>
        <v>-1131.3305543577212</v>
      </c>
      <c r="DN229" s="480"/>
      <c r="DO229" s="379"/>
      <c r="DP229" s="484"/>
      <c r="DQ229" s="519">
        <f t="shared" si="455"/>
        <v>925000</v>
      </c>
      <c r="DR229" s="708">
        <f t="shared" si="402"/>
        <v>388700</v>
      </c>
      <c r="DS229" s="529">
        <f t="shared" si="403"/>
        <v>536300</v>
      </c>
      <c r="DT229" s="743">
        <f t="shared" si="404"/>
        <v>-47830</v>
      </c>
      <c r="DU229" s="744">
        <f t="shared" si="405"/>
        <v>-916.67864500982228</v>
      </c>
      <c r="DV229" s="484"/>
      <c r="DW229" s="379"/>
      <c r="DX229" s="486"/>
      <c r="DY229" s="464">
        <f t="shared" si="476"/>
        <v>925000</v>
      </c>
      <c r="DZ229" s="708">
        <f t="shared" si="406"/>
        <v>339827.5</v>
      </c>
      <c r="EA229" s="529">
        <f t="shared" si="477"/>
        <v>585172.5</v>
      </c>
      <c r="EB229" s="530">
        <f t="shared" si="478"/>
        <v>1042.5</v>
      </c>
      <c r="EC229" s="533">
        <f t="shared" si="479"/>
        <v>39.959752766997269</v>
      </c>
      <c r="ED229" s="464">
        <f t="shared" si="485"/>
        <v>0</v>
      </c>
      <c r="EE229" s="524">
        <f t="shared" si="407"/>
        <v>1042.5</v>
      </c>
      <c r="EF229" s="531">
        <f t="shared" si="480"/>
        <v>39.959752766997269</v>
      </c>
      <c r="EG229" s="531">
        <f t="shared" si="481"/>
        <v>19.979876383498635</v>
      </c>
      <c r="EH229" s="486"/>
      <c r="EI229" s="379"/>
      <c r="EJ229" s="686"/>
      <c r="EK229" s="519">
        <f t="shared" si="457"/>
        <v>925000</v>
      </c>
      <c r="EL229" s="708">
        <f t="shared" si="408"/>
        <v>251650.00000000003</v>
      </c>
      <c r="EM229" s="529">
        <f t="shared" si="409"/>
        <v>673350</v>
      </c>
      <c r="EN229" s="530">
        <f t="shared" si="410"/>
        <v>89220</v>
      </c>
      <c r="EO229" s="531">
        <f t="shared" si="411"/>
        <v>1709.9324421446024</v>
      </c>
      <c r="EP229" s="641">
        <f t="shared" si="412"/>
        <v>0</v>
      </c>
      <c r="EQ229" s="530">
        <f t="shared" si="413"/>
        <v>89220</v>
      </c>
      <c r="ER229" s="532">
        <f t="shared" si="414"/>
        <v>1709.9324421446024</v>
      </c>
      <c r="ES229" s="686"/>
      <c r="ET229" s="379"/>
      <c r="EU229" s="686"/>
      <c r="EV229" s="519">
        <f t="shared" si="458"/>
        <v>925000</v>
      </c>
      <c r="EW229" s="708">
        <f t="shared" si="415"/>
        <v>340350</v>
      </c>
      <c r="EX229" s="529">
        <f t="shared" si="416"/>
        <v>584650</v>
      </c>
      <c r="EY229" s="530">
        <f t="shared" si="417"/>
        <v>520</v>
      </c>
      <c r="EZ229" s="531">
        <f t="shared" si="418"/>
        <v>9.9659815054381671</v>
      </c>
      <c r="FA229" s="641">
        <f t="shared" si="419"/>
        <v>0</v>
      </c>
      <c r="FB229" s="530">
        <f t="shared" si="420"/>
        <v>520</v>
      </c>
      <c r="FC229" s="532">
        <f t="shared" si="421"/>
        <v>9.9659815054381671</v>
      </c>
      <c r="FD229" s="686"/>
      <c r="FE229" s="379"/>
      <c r="FF229" s="686"/>
      <c r="FG229" s="519">
        <f t="shared" si="459"/>
        <v>925000</v>
      </c>
      <c r="FH229" s="708">
        <f t="shared" si="422"/>
        <v>337050</v>
      </c>
      <c r="FI229" s="529">
        <f t="shared" si="423"/>
        <v>587950</v>
      </c>
      <c r="FJ229" s="530">
        <f t="shared" si="424"/>
        <v>3820</v>
      </c>
      <c r="FK229" s="531">
        <f t="shared" si="425"/>
        <v>73.21163336687269</v>
      </c>
      <c r="FL229" s="641">
        <f t="shared" si="426"/>
        <v>0</v>
      </c>
      <c r="FM229" s="530">
        <f t="shared" si="427"/>
        <v>3820</v>
      </c>
      <c r="FN229" s="532">
        <f t="shared" si="428"/>
        <v>73.21163336687269</v>
      </c>
      <c r="FO229" s="686"/>
      <c r="FP229" s="379"/>
      <c r="FQ229" s="686"/>
      <c r="FR229" s="519">
        <f t="shared" si="460"/>
        <v>925000</v>
      </c>
      <c r="FS229" s="708">
        <f t="shared" si="429"/>
        <v>292350</v>
      </c>
      <c r="FT229" s="529">
        <f t="shared" si="430"/>
        <v>632650</v>
      </c>
      <c r="FU229" s="530">
        <f t="shared" si="431"/>
        <v>48520</v>
      </c>
      <c r="FV229" s="531">
        <f t="shared" si="432"/>
        <v>929.9027358535767</v>
      </c>
      <c r="FW229" s="641">
        <f t="shared" si="433"/>
        <v>0</v>
      </c>
      <c r="FX229" s="530">
        <f t="shared" si="434"/>
        <v>48520</v>
      </c>
      <c r="FY229" s="532">
        <f t="shared" si="435"/>
        <v>929.9027358535767</v>
      </c>
      <c r="FZ229" s="686"/>
      <c r="GA229" s="379"/>
      <c r="GB229" s="379"/>
      <c r="GC229" s="379"/>
      <c r="GD229" s="379"/>
      <c r="GE229" s="379"/>
      <c r="GF229" s="379"/>
      <c r="GG229" s="379"/>
    </row>
    <row r="230" spans="1:189" s="1" customFormat="1" x14ac:dyDescent="0.25">
      <c r="A230" s="379"/>
      <c r="B230" s="379"/>
      <c r="C230" s="379"/>
      <c r="D230" s="379"/>
      <c r="E230" s="379"/>
      <c r="F230" s="379"/>
      <c r="G230" s="379"/>
      <c r="H230" s="379"/>
      <c r="I230" s="539"/>
      <c r="J230" s="379"/>
      <c r="K230" s="379"/>
      <c r="L230" s="379"/>
      <c r="M230" s="379"/>
      <c r="N230" s="379"/>
      <c r="O230" s="379"/>
      <c r="P230" s="379"/>
      <c r="Q230" s="379"/>
      <c r="R230" s="539"/>
      <c r="S230" s="379"/>
      <c r="T230" s="228"/>
      <c r="U230" s="450">
        <f t="shared" si="461"/>
        <v>930000</v>
      </c>
      <c r="V230" s="712">
        <f t="shared" si="462"/>
        <v>6964.3008932835655</v>
      </c>
      <c r="W230" s="752">
        <f t="shared" si="463"/>
        <v>-40580</v>
      </c>
      <c r="X230" s="697">
        <f t="shared" si="464"/>
        <v>33820</v>
      </c>
      <c r="Y230" s="745">
        <f t="shared" si="465"/>
        <v>-59480</v>
      </c>
      <c r="Z230" s="642">
        <f t="shared" si="466"/>
        <v>-48130</v>
      </c>
      <c r="AA230" s="439">
        <f t="shared" si="467"/>
        <v>1042.5</v>
      </c>
      <c r="AB230" s="713">
        <f t="shared" si="468"/>
        <v>1042.5</v>
      </c>
      <c r="AC230" s="630">
        <f t="shared" si="374"/>
        <v>48820</v>
      </c>
      <c r="AD230" s="459">
        <f t="shared" si="375"/>
        <v>48820</v>
      </c>
      <c r="AE230" s="228"/>
      <c r="AF230" s="379"/>
      <c r="AG230" s="228"/>
      <c r="AH230" s="715">
        <f t="shared" si="376"/>
        <v>1.1860589415994356</v>
      </c>
      <c r="AI230" s="749">
        <f t="shared" si="436"/>
        <v>-6.9109983310058247</v>
      </c>
      <c r="AJ230" s="716">
        <f t="shared" si="377"/>
        <v>5.7597329609319114</v>
      </c>
      <c r="AK230" s="746">
        <f t="shared" si="437"/>
        <v>-10.129772812425491</v>
      </c>
      <c r="AL230" s="643">
        <f t="shared" si="438"/>
        <v>-8.196805068292516</v>
      </c>
      <c r="AM230" s="457">
        <f t="shared" si="439"/>
        <v>0.17754351306243402</v>
      </c>
      <c r="AN230" s="717">
        <f t="shared" si="378"/>
        <v>0.17754351306243402</v>
      </c>
      <c r="AO230" s="633">
        <f t="shared" si="379"/>
        <v>8.3143158826935526</v>
      </c>
      <c r="AP230" s="634">
        <f t="shared" si="380"/>
        <v>8.3143158826935526</v>
      </c>
      <c r="AQ230" s="222"/>
      <c r="AR230" s="379"/>
      <c r="AS230" s="228"/>
      <c r="AT230" s="772">
        <f t="shared" si="440"/>
        <v>930000</v>
      </c>
      <c r="AU230" s="773">
        <f t="shared" si="381"/>
        <v>133.47325750148178</v>
      </c>
      <c r="AV230" s="750">
        <f t="shared" si="441"/>
        <v>-777.72986440515547</v>
      </c>
      <c r="AW230" s="720">
        <f t="shared" si="442"/>
        <v>648.17210483445933</v>
      </c>
      <c r="AX230" s="775">
        <f t="shared" si="443"/>
        <v>-1139.954961429735</v>
      </c>
      <c r="AY230" s="643">
        <f t="shared" si="444"/>
        <v>-922.42824972449807</v>
      </c>
      <c r="AZ230" s="457">
        <f t="shared" si="445"/>
        <v>19.979876383498635</v>
      </c>
      <c r="BA230" s="717">
        <f t="shared" si="446"/>
        <v>19.979876383498635</v>
      </c>
      <c r="BB230" s="458">
        <f t="shared" si="382"/>
        <v>935.65234056825261</v>
      </c>
      <c r="BC230" s="459">
        <f t="shared" si="382"/>
        <v>935.65234056825261</v>
      </c>
      <c r="BD230" s="222"/>
      <c r="BE230" s="774"/>
      <c r="BF230" s="539"/>
      <c r="BG230" s="379"/>
      <c r="BH230" s="379"/>
      <c r="BI230" s="460"/>
      <c r="BJ230" s="464">
        <f t="shared" si="469"/>
        <v>930000</v>
      </c>
      <c r="BK230" s="465">
        <f t="shared" si="383"/>
        <v>342820</v>
      </c>
      <c r="BL230" s="637">
        <f t="shared" si="384"/>
        <v>587180</v>
      </c>
      <c r="BM230" s="219"/>
      <c r="BN230" s="219"/>
      <c r="BO230" s="464">
        <f t="shared" si="447"/>
        <v>930000</v>
      </c>
      <c r="BP230" s="465">
        <f t="shared" si="385"/>
        <v>402300</v>
      </c>
      <c r="BQ230" s="637">
        <f t="shared" si="448"/>
        <v>527700</v>
      </c>
      <c r="BR230" s="707">
        <f t="shared" si="386"/>
        <v>-59480</v>
      </c>
      <c r="BS230" s="298"/>
      <c r="BT230" s="379"/>
      <c r="BU230" s="298"/>
      <c r="BV230" s="464">
        <f t="shared" si="470"/>
        <v>930000</v>
      </c>
      <c r="BW230" s="464">
        <f t="shared" si="471"/>
        <v>17622.42885</v>
      </c>
      <c r="BX230" s="637">
        <f t="shared" si="387"/>
        <v>604802.42885000003</v>
      </c>
      <c r="BY230" s="707">
        <f t="shared" si="388"/>
        <v>17622.428850000026</v>
      </c>
      <c r="BZ230" s="298"/>
      <c r="CA230" s="379"/>
      <c r="CB230" s="219"/>
      <c r="CC230" s="464">
        <f t="shared" si="487"/>
        <v>26302.132611940302</v>
      </c>
      <c r="CD230" s="464">
        <f t="shared" si="389"/>
        <v>956302.13261194027</v>
      </c>
      <c r="CE230" s="465">
        <f t="shared" si="390"/>
        <v>362157.8317186567</v>
      </c>
      <c r="CF230" s="637">
        <f t="shared" si="472"/>
        <v>594144.30089328357</v>
      </c>
      <c r="CG230" s="707">
        <f t="shared" si="391"/>
        <v>6964.3008932835655</v>
      </c>
      <c r="CH230" s="298"/>
      <c r="CI230" s="465">
        <f t="shared" si="392"/>
        <v>351900</v>
      </c>
      <c r="CJ230" s="464">
        <f t="shared" si="473"/>
        <v>578100</v>
      </c>
      <c r="CK230" s="637">
        <f t="shared" si="474"/>
        <v>17622.42885</v>
      </c>
      <c r="CL230" s="637">
        <f t="shared" si="449"/>
        <v>595722.42885000003</v>
      </c>
      <c r="CM230" s="707">
        <f t="shared" si="393"/>
        <v>8542.4288500000257</v>
      </c>
      <c r="CN230" s="298"/>
      <c r="CO230" s="379"/>
      <c r="CP230" s="539"/>
      <c r="CQ230" s="379"/>
      <c r="CR230" s="26"/>
      <c r="CS230" s="519">
        <f t="shared" si="450"/>
        <v>930000</v>
      </c>
      <c r="CT230" s="520">
        <f t="shared" si="486"/>
        <v>383400</v>
      </c>
      <c r="CU230" s="521">
        <f t="shared" si="394"/>
        <v>546600</v>
      </c>
      <c r="CV230" s="523">
        <f t="shared" si="395"/>
        <v>-40580</v>
      </c>
      <c r="CW230" s="26"/>
      <c r="CX230" s="519">
        <f t="shared" si="451"/>
        <v>930000</v>
      </c>
      <c r="CY230" s="520">
        <f t="shared" si="483"/>
        <v>325500</v>
      </c>
      <c r="CZ230" s="521">
        <f t="shared" si="396"/>
        <v>604500</v>
      </c>
      <c r="DA230" s="522">
        <f t="shared" si="397"/>
        <v>17320</v>
      </c>
      <c r="DB230" s="521">
        <f t="shared" si="452"/>
        <v>16500</v>
      </c>
      <c r="DC230" s="521">
        <f t="shared" si="398"/>
        <v>621000</v>
      </c>
      <c r="DD230" s="522">
        <f t="shared" si="475"/>
        <v>33820</v>
      </c>
      <c r="DE230" s="533">
        <f t="shared" si="453"/>
        <v>648.17210483445933</v>
      </c>
      <c r="DF230" s="26"/>
      <c r="DG230" s="379"/>
      <c r="DH230" s="480"/>
      <c r="DI230" s="519">
        <f t="shared" si="454"/>
        <v>930000</v>
      </c>
      <c r="DJ230" s="520">
        <f t="shared" si="484"/>
        <v>402300</v>
      </c>
      <c r="DK230" s="529">
        <f t="shared" si="399"/>
        <v>527700</v>
      </c>
      <c r="DL230" s="743">
        <f t="shared" si="400"/>
        <v>-59480</v>
      </c>
      <c r="DM230" s="744">
        <f t="shared" si="401"/>
        <v>-1139.954961429735</v>
      </c>
      <c r="DN230" s="480"/>
      <c r="DO230" s="379"/>
      <c r="DP230" s="484"/>
      <c r="DQ230" s="519">
        <f t="shared" si="455"/>
        <v>930000</v>
      </c>
      <c r="DR230" s="708">
        <f t="shared" si="402"/>
        <v>390950</v>
      </c>
      <c r="DS230" s="529">
        <f t="shared" si="403"/>
        <v>539050</v>
      </c>
      <c r="DT230" s="743">
        <f t="shared" si="404"/>
        <v>-48130</v>
      </c>
      <c r="DU230" s="744">
        <f t="shared" si="405"/>
        <v>-922.42824972449807</v>
      </c>
      <c r="DV230" s="484"/>
      <c r="DW230" s="379"/>
      <c r="DX230" s="486"/>
      <c r="DY230" s="464">
        <f t="shared" si="476"/>
        <v>930000</v>
      </c>
      <c r="DZ230" s="708">
        <f t="shared" si="406"/>
        <v>341777.5</v>
      </c>
      <c r="EA230" s="529">
        <f t="shared" si="477"/>
        <v>588222.5</v>
      </c>
      <c r="EB230" s="530">
        <f t="shared" si="478"/>
        <v>1042.5</v>
      </c>
      <c r="EC230" s="533">
        <f t="shared" si="479"/>
        <v>39.959752766997269</v>
      </c>
      <c r="ED230" s="464">
        <f t="shared" si="485"/>
        <v>0</v>
      </c>
      <c r="EE230" s="524">
        <f t="shared" si="407"/>
        <v>1042.5</v>
      </c>
      <c r="EF230" s="531">
        <f t="shared" si="480"/>
        <v>39.959752766997269</v>
      </c>
      <c r="EG230" s="531">
        <f t="shared" si="481"/>
        <v>19.979876383498635</v>
      </c>
      <c r="EH230" s="486"/>
      <c r="EI230" s="379"/>
      <c r="EJ230" s="686"/>
      <c r="EK230" s="519">
        <f t="shared" si="457"/>
        <v>930000</v>
      </c>
      <c r="EL230" s="708">
        <f t="shared" si="408"/>
        <v>253050.00000000003</v>
      </c>
      <c r="EM230" s="529">
        <f t="shared" si="409"/>
        <v>676950</v>
      </c>
      <c r="EN230" s="530">
        <f t="shared" si="410"/>
        <v>89770</v>
      </c>
      <c r="EO230" s="531">
        <f t="shared" si="411"/>
        <v>1720.4733841215084</v>
      </c>
      <c r="EP230" s="641">
        <f t="shared" si="412"/>
        <v>0</v>
      </c>
      <c r="EQ230" s="530">
        <f t="shared" si="413"/>
        <v>89770</v>
      </c>
      <c r="ER230" s="532">
        <f t="shared" si="414"/>
        <v>1720.4733841215084</v>
      </c>
      <c r="ES230" s="686"/>
      <c r="ET230" s="379"/>
      <c r="EU230" s="686"/>
      <c r="EV230" s="519">
        <f t="shared" si="458"/>
        <v>930000</v>
      </c>
      <c r="EW230" s="708">
        <f t="shared" si="415"/>
        <v>342300</v>
      </c>
      <c r="EX230" s="529">
        <f t="shared" si="416"/>
        <v>587700</v>
      </c>
      <c r="EY230" s="530">
        <f t="shared" si="417"/>
        <v>520</v>
      </c>
      <c r="EZ230" s="531">
        <f t="shared" si="418"/>
        <v>9.9659815054381671</v>
      </c>
      <c r="FA230" s="641">
        <f t="shared" si="419"/>
        <v>0</v>
      </c>
      <c r="FB230" s="530">
        <f t="shared" si="420"/>
        <v>520</v>
      </c>
      <c r="FC230" s="532">
        <f t="shared" si="421"/>
        <v>9.9659815054381671</v>
      </c>
      <c r="FD230" s="686"/>
      <c r="FE230" s="379"/>
      <c r="FF230" s="686"/>
      <c r="FG230" s="519">
        <f t="shared" si="459"/>
        <v>930000</v>
      </c>
      <c r="FH230" s="708">
        <f t="shared" si="422"/>
        <v>339000</v>
      </c>
      <c r="FI230" s="529">
        <f t="shared" si="423"/>
        <v>591000</v>
      </c>
      <c r="FJ230" s="530">
        <f t="shared" si="424"/>
        <v>3820</v>
      </c>
      <c r="FK230" s="531">
        <f t="shared" si="425"/>
        <v>73.21163336687269</v>
      </c>
      <c r="FL230" s="641">
        <f t="shared" si="426"/>
        <v>0</v>
      </c>
      <c r="FM230" s="530">
        <f t="shared" si="427"/>
        <v>3820</v>
      </c>
      <c r="FN230" s="532">
        <f t="shared" si="428"/>
        <v>73.21163336687269</v>
      </c>
      <c r="FO230" s="686"/>
      <c r="FP230" s="379"/>
      <c r="FQ230" s="686"/>
      <c r="FR230" s="519">
        <f t="shared" si="460"/>
        <v>930000</v>
      </c>
      <c r="FS230" s="708">
        <f t="shared" si="429"/>
        <v>294000</v>
      </c>
      <c r="FT230" s="529">
        <f t="shared" si="430"/>
        <v>636000</v>
      </c>
      <c r="FU230" s="530">
        <f t="shared" si="431"/>
        <v>48820</v>
      </c>
      <c r="FV230" s="531">
        <f t="shared" si="432"/>
        <v>935.65234056825261</v>
      </c>
      <c r="FW230" s="641">
        <f t="shared" si="433"/>
        <v>0</v>
      </c>
      <c r="FX230" s="530">
        <f t="shared" si="434"/>
        <v>48820</v>
      </c>
      <c r="FY230" s="532">
        <f t="shared" si="435"/>
        <v>935.65234056825261</v>
      </c>
      <c r="FZ230" s="686"/>
      <c r="GA230" s="379"/>
      <c r="GB230" s="379"/>
      <c r="GC230" s="379"/>
      <c r="GD230" s="379"/>
      <c r="GE230" s="379"/>
      <c r="GF230" s="379"/>
      <c r="GG230" s="379"/>
    </row>
    <row r="231" spans="1:189" s="1" customFormat="1" x14ac:dyDescent="0.25">
      <c r="A231" s="379"/>
      <c r="B231" s="379"/>
      <c r="C231" s="379"/>
      <c r="D231" s="379"/>
      <c r="E231" s="379"/>
      <c r="F231" s="379"/>
      <c r="G231" s="379"/>
      <c r="H231" s="379"/>
      <c r="I231" s="539"/>
      <c r="J231" s="379"/>
      <c r="K231" s="379"/>
      <c r="L231" s="379"/>
      <c r="M231" s="379"/>
      <c r="N231" s="379"/>
      <c r="O231" s="379"/>
      <c r="P231" s="379"/>
      <c r="Q231" s="379"/>
      <c r="R231" s="539"/>
      <c r="S231" s="379"/>
      <c r="T231" s="228"/>
      <c r="U231" s="450">
        <f t="shared" si="461"/>
        <v>935000</v>
      </c>
      <c r="V231" s="712">
        <f t="shared" si="462"/>
        <v>6964.3008932835655</v>
      </c>
      <c r="W231" s="752">
        <f t="shared" si="463"/>
        <v>-40880</v>
      </c>
      <c r="X231" s="697">
        <f t="shared" si="464"/>
        <v>34020</v>
      </c>
      <c r="Y231" s="745">
        <f t="shared" si="465"/>
        <v>-59930</v>
      </c>
      <c r="Z231" s="642">
        <f t="shared" si="466"/>
        <v>-48430</v>
      </c>
      <c r="AA231" s="439">
        <f t="shared" si="467"/>
        <v>1042.5</v>
      </c>
      <c r="AB231" s="713">
        <f t="shared" si="468"/>
        <v>1042.5</v>
      </c>
      <c r="AC231" s="630">
        <f t="shared" si="374"/>
        <v>49120</v>
      </c>
      <c r="AD231" s="459">
        <f t="shared" si="375"/>
        <v>49120</v>
      </c>
      <c r="AE231" s="228"/>
      <c r="AF231" s="379"/>
      <c r="AG231" s="228"/>
      <c r="AH231" s="715">
        <f t="shared" si="376"/>
        <v>1.1799300091970191</v>
      </c>
      <c r="AI231" s="749">
        <f t="shared" si="436"/>
        <v>-6.9261135489554917</v>
      </c>
      <c r="AJ231" s="716">
        <f t="shared" si="377"/>
        <v>5.7638547684800843</v>
      </c>
      <c r="AK231" s="746">
        <f t="shared" si="437"/>
        <v>-10.153668908730495</v>
      </c>
      <c r="AL231" s="643">
        <f t="shared" si="438"/>
        <v>-8.2052759093912542</v>
      </c>
      <c r="AM231" s="457">
        <f t="shared" si="439"/>
        <v>0.17662606102705725</v>
      </c>
      <c r="AN231" s="717">
        <f t="shared" si="378"/>
        <v>0.17662606102705725</v>
      </c>
      <c r="AO231" s="633">
        <f t="shared" si="379"/>
        <v>8.3221794893516083</v>
      </c>
      <c r="AP231" s="634">
        <f t="shared" si="380"/>
        <v>8.3221794893516083</v>
      </c>
      <c r="AQ231" s="222"/>
      <c r="AR231" s="379"/>
      <c r="AS231" s="228"/>
      <c r="AT231" s="772">
        <f t="shared" si="440"/>
        <v>935000</v>
      </c>
      <c r="AU231" s="773">
        <f t="shared" si="381"/>
        <v>133.47325750148178</v>
      </c>
      <c r="AV231" s="750">
        <f t="shared" si="441"/>
        <v>-783.47946911983138</v>
      </c>
      <c r="AW231" s="720">
        <f t="shared" si="442"/>
        <v>652.0051746442432</v>
      </c>
      <c r="AX231" s="775">
        <f t="shared" si="443"/>
        <v>-1148.5793685017488</v>
      </c>
      <c r="AY231" s="643">
        <f t="shared" si="444"/>
        <v>-928.17785443917398</v>
      </c>
      <c r="AZ231" s="457">
        <f t="shared" si="445"/>
        <v>19.979876383498635</v>
      </c>
      <c r="BA231" s="717">
        <f t="shared" si="446"/>
        <v>19.979876383498635</v>
      </c>
      <c r="BB231" s="458">
        <f t="shared" si="382"/>
        <v>941.40194528292841</v>
      </c>
      <c r="BC231" s="459">
        <f t="shared" si="382"/>
        <v>941.40194528292841</v>
      </c>
      <c r="BD231" s="222"/>
      <c r="BE231" s="774"/>
      <c r="BF231" s="539"/>
      <c r="BG231" s="379"/>
      <c r="BH231" s="379"/>
      <c r="BI231" s="460"/>
      <c r="BJ231" s="464">
        <f t="shared" si="469"/>
        <v>935000</v>
      </c>
      <c r="BK231" s="465">
        <f t="shared" si="383"/>
        <v>344770</v>
      </c>
      <c r="BL231" s="637">
        <f t="shared" si="384"/>
        <v>590230</v>
      </c>
      <c r="BM231" s="219"/>
      <c r="BN231" s="219"/>
      <c r="BO231" s="464">
        <f t="shared" si="447"/>
        <v>935000</v>
      </c>
      <c r="BP231" s="465">
        <f t="shared" si="385"/>
        <v>404700</v>
      </c>
      <c r="BQ231" s="637">
        <f t="shared" si="448"/>
        <v>530300</v>
      </c>
      <c r="BR231" s="707">
        <f t="shared" si="386"/>
        <v>-59930</v>
      </c>
      <c r="BS231" s="298"/>
      <c r="BT231" s="379"/>
      <c r="BU231" s="298"/>
      <c r="BV231" s="464">
        <f t="shared" si="470"/>
        <v>935000</v>
      </c>
      <c r="BW231" s="464">
        <f t="shared" si="471"/>
        <v>17622.42885</v>
      </c>
      <c r="BX231" s="637">
        <f t="shared" si="387"/>
        <v>607852.42885000003</v>
      </c>
      <c r="BY231" s="707">
        <f t="shared" si="388"/>
        <v>17622.428850000026</v>
      </c>
      <c r="BZ231" s="298"/>
      <c r="CA231" s="379"/>
      <c r="CB231" s="219"/>
      <c r="CC231" s="464">
        <f t="shared" si="487"/>
        <v>26302.132611940302</v>
      </c>
      <c r="CD231" s="464">
        <f t="shared" si="389"/>
        <v>961302.13261194027</v>
      </c>
      <c r="CE231" s="465">
        <f t="shared" si="390"/>
        <v>364107.8317186567</v>
      </c>
      <c r="CF231" s="637">
        <f t="shared" si="472"/>
        <v>597194.30089328357</v>
      </c>
      <c r="CG231" s="707">
        <f t="shared" si="391"/>
        <v>6964.3008932835655</v>
      </c>
      <c r="CH231" s="298"/>
      <c r="CI231" s="465">
        <f t="shared" si="392"/>
        <v>353850</v>
      </c>
      <c r="CJ231" s="464">
        <f t="shared" si="473"/>
        <v>581150</v>
      </c>
      <c r="CK231" s="637">
        <f t="shared" si="474"/>
        <v>17622.42885</v>
      </c>
      <c r="CL231" s="637">
        <f t="shared" si="449"/>
        <v>598772.42885000003</v>
      </c>
      <c r="CM231" s="707">
        <f t="shared" si="393"/>
        <v>8542.4288500000257</v>
      </c>
      <c r="CN231" s="298"/>
      <c r="CO231" s="379"/>
      <c r="CP231" s="539"/>
      <c r="CQ231" s="379"/>
      <c r="CR231" s="26"/>
      <c r="CS231" s="519">
        <f t="shared" si="450"/>
        <v>935000</v>
      </c>
      <c r="CT231" s="520">
        <f t="shared" si="486"/>
        <v>385650</v>
      </c>
      <c r="CU231" s="521">
        <f t="shared" si="394"/>
        <v>549350</v>
      </c>
      <c r="CV231" s="523">
        <f t="shared" si="395"/>
        <v>-40880</v>
      </c>
      <c r="CW231" s="26"/>
      <c r="CX231" s="519">
        <f t="shared" si="451"/>
        <v>935000</v>
      </c>
      <c r="CY231" s="520">
        <f t="shared" si="483"/>
        <v>327250</v>
      </c>
      <c r="CZ231" s="521">
        <f t="shared" si="396"/>
        <v>607750</v>
      </c>
      <c r="DA231" s="522">
        <f t="shared" si="397"/>
        <v>17520</v>
      </c>
      <c r="DB231" s="521">
        <f t="shared" si="452"/>
        <v>16500</v>
      </c>
      <c r="DC231" s="521">
        <f t="shared" si="398"/>
        <v>624250</v>
      </c>
      <c r="DD231" s="522">
        <f t="shared" si="475"/>
        <v>34020</v>
      </c>
      <c r="DE231" s="533">
        <f t="shared" si="453"/>
        <v>652.0051746442432</v>
      </c>
      <c r="DF231" s="26"/>
      <c r="DG231" s="379"/>
      <c r="DH231" s="480"/>
      <c r="DI231" s="519">
        <f t="shared" si="454"/>
        <v>935000</v>
      </c>
      <c r="DJ231" s="520">
        <f t="shared" si="484"/>
        <v>404700</v>
      </c>
      <c r="DK231" s="529">
        <f t="shared" si="399"/>
        <v>530300</v>
      </c>
      <c r="DL231" s="743">
        <f t="shared" si="400"/>
        <v>-59930</v>
      </c>
      <c r="DM231" s="744">
        <f t="shared" si="401"/>
        <v>-1148.5793685017488</v>
      </c>
      <c r="DN231" s="480"/>
      <c r="DO231" s="379"/>
      <c r="DP231" s="484"/>
      <c r="DQ231" s="519">
        <f t="shared" si="455"/>
        <v>935000</v>
      </c>
      <c r="DR231" s="708">
        <f t="shared" si="402"/>
        <v>393200</v>
      </c>
      <c r="DS231" s="529">
        <f t="shared" si="403"/>
        <v>541800</v>
      </c>
      <c r="DT231" s="743">
        <f t="shared" si="404"/>
        <v>-48430</v>
      </c>
      <c r="DU231" s="744">
        <f t="shared" si="405"/>
        <v>-928.17785443917398</v>
      </c>
      <c r="DV231" s="484"/>
      <c r="DW231" s="379"/>
      <c r="DX231" s="486"/>
      <c r="DY231" s="464">
        <f t="shared" si="476"/>
        <v>935000</v>
      </c>
      <c r="DZ231" s="708">
        <f t="shared" si="406"/>
        <v>343727.5</v>
      </c>
      <c r="EA231" s="529">
        <f t="shared" si="477"/>
        <v>591272.5</v>
      </c>
      <c r="EB231" s="530">
        <f t="shared" si="478"/>
        <v>1042.5</v>
      </c>
      <c r="EC231" s="533">
        <f t="shared" si="479"/>
        <v>39.959752766997269</v>
      </c>
      <c r="ED231" s="464">
        <f t="shared" si="485"/>
        <v>0</v>
      </c>
      <c r="EE231" s="524">
        <f t="shared" si="407"/>
        <v>1042.5</v>
      </c>
      <c r="EF231" s="531">
        <f t="shared" si="480"/>
        <v>39.959752766997269</v>
      </c>
      <c r="EG231" s="531">
        <f t="shared" si="481"/>
        <v>19.979876383498635</v>
      </c>
      <c r="EH231" s="486"/>
      <c r="EI231" s="379"/>
      <c r="EJ231" s="686"/>
      <c r="EK231" s="519">
        <f t="shared" si="457"/>
        <v>935000</v>
      </c>
      <c r="EL231" s="708">
        <f t="shared" si="408"/>
        <v>254450.00000000003</v>
      </c>
      <c r="EM231" s="529">
        <f t="shared" si="409"/>
        <v>680550</v>
      </c>
      <c r="EN231" s="530">
        <f t="shared" si="410"/>
        <v>90320</v>
      </c>
      <c r="EO231" s="531">
        <f t="shared" si="411"/>
        <v>1731.0143260984141</v>
      </c>
      <c r="EP231" s="641">
        <f t="shared" si="412"/>
        <v>0</v>
      </c>
      <c r="EQ231" s="530">
        <f t="shared" si="413"/>
        <v>90320</v>
      </c>
      <c r="ER231" s="532">
        <f t="shared" si="414"/>
        <v>1731.0143260984141</v>
      </c>
      <c r="ES231" s="686"/>
      <c r="ET231" s="379"/>
      <c r="EU231" s="686"/>
      <c r="EV231" s="519">
        <f t="shared" si="458"/>
        <v>935000</v>
      </c>
      <c r="EW231" s="708">
        <f t="shared" si="415"/>
        <v>344250</v>
      </c>
      <c r="EX231" s="529">
        <f t="shared" si="416"/>
        <v>590750</v>
      </c>
      <c r="EY231" s="530">
        <f t="shared" si="417"/>
        <v>520</v>
      </c>
      <c r="EZ231" s="531">
        <f t="shared" si="418"/>
        <v>9.9659815054381671</v>
      </c>
      <c r="FA231" s="641">
        <f t="shared" si="419"/>
        <v>0</v>
      </c>
      <c r="FB231" s="530">
        <f t="shared" si="420"/>
        <v>520</v>
      </c>
      <c r="FC231" s="532">
        <f t="shared" si="421"/>
        <v>9.9659815054381671</v>
      </c>
      <c r="FD231" s="686"/>
      <c r="FE231" s="379"/>
      <c r="FF231" s="686"/>
      <c r="FG231" s="519">
        <f t="shared" si="459"/>
        <v>935000</v>
      </c>
      <c r="FH231" s="708">
        <f t="shared" si="422"/>
        <v>340950</v>
      </c>
      <c r="FI231" s="529">
        <f t="shared" si="423"/>
        <v>594050</v>
      </c>
      <c r="FJ231" s="530">
        <f t="shared" si="424"/>
        <v>3820</v>
      </c>
      <c r="FK231" s="531">
        <f t="shared" si="425"/>
        <v>73.21163336687269</v>
      </c>
      <c r="FL231" s="641">
        <f t="shared" si="426"/>
        <v>0</v>
      </c>
      <c r="FM231" s="530">
        <f t="shared" si="427"/>
        <v>3820</v>
      </c>
      <c r="FN231" s="532">
        <f t="shared" si="428"/>
        <v>73.21163336687269</v>
      </c>
      <c r="FO231" s="686"/>
      <c r="FP231" s="379"/>
      <c r="FQ231" s="686"/>
      <c r="FR231" s="519">
        <f t="shared" si="460"/>
        <v>935000</v>
      </c>
      <c r="FS231" s="708">
        <f t="shared" si="429"/>
        <v>295650</v>
      </c>
      <c r="FT231" s="529">
        <f t="shared" si="430"/>
        <v>639350</v>
      </c>
      <c r="FU231" s="530">
        <f t="shared" si="431"/>
        <v>49120</v>
      </c>
      <c r="FV231" s="531">
        <f t="shared" si="432"/>
        <v>941.40194528292841</v>
      </c>
      <c r="FW231" s="641">
        <f t="shared" si="433"/>
        <v>0</v>
      </c>
      <c r="FX231" s="530">
        <f t="shared" si="434"/>
        <v>49120</v>
      </c>
      <c r="FY231" s="532">
        <f t="shared" si="435"/>
        <v>941.40194528292841</v>
      </c>
      <c r="FZ231" s="686"/>
      <c r="GA231" s="379"/>
      <c r="GB231" s="379"/>
      <c r="GC231" s="379"/>
      <c r="GD231" s="379"/>
      <c r="GE231" s="379"/>
      <c r="GF231" s="379"/>
      <c r="GG231" s="379"/>
    </row>
    <row r="232" spans="1:189" s="1" customFormat="1" x14ac:dyDescent="0.25">
      <c r="A232" s="379"/>
      <c r="B232" s="379"/>
      <c r="C232" s="379"/>
      <c r="D232" s="379"/>
      <c r="E232" s="379"/>
      <c r="F232" s="379"/>
      <c r="G232" s="379"/>
      <c r="H232" s="379"/>
      <c r="I232" s="539"/>
      <c r="J232" s="379"/>
      <c r="K232" s="379"/>
      <c r="L232" s="379"/>
      <c r="M232" s="379"/>
      <c r="N232" s="379"/>
      <c r="O232" s="379"/>
      <c r="P232" s="379"/>
      <c r="Q232" s="379"/>
      <c r="R232" s="539"/>
      <c r="S232" s="379"/>
      <c r="T232" s="228"/>
      <c r="U232" s="450">
        <f t="shared" si="461"/>
        <v>940000</v>
      </c>
      <c r="V232" s="712">
        <f t="shared" si="462"/>
        <v>6964.3008932835655</v>
      </c>
      <c r="W232" s="752">
        <f t="shared" si="463"/>
        <v>-41180</v>
      </c>
      <c r="X232" s="697">
        <f t="shared" si="464"/>
        <v>34220</v>
      </c>
      <c r="Y232" s="745">
        <f t="shared" si="465"/>
        <v>-60380</v>
      </c>
      <c r="Z232" s="642">
        <f t="shared" si="466"/>
        <v>-48730</v>
      </c>
      <c r="AA232" s="439">
        <f t="shared" si="467"/>
        <v>1042.5</v>
      </c>
      <c r="AB232" s="713">
        <f t="shared" si="468"/>
        <v>1042.5</v>
      </c>
      <c r="AC232" s="630">
        <f t="shared" si="374"/>
        <v>49420</v>
      </c>
      <c r="AD232" s="459">
        <f t="shared" si="375"/>
        <v>49420</v>
      </c>
      <c r="AE232" s="228"/>
      <c r="AF232" s="379"/>
      <c r="AG232" s="228"/>
      <c r="AH232" s="715">
        <f t="shared" si="376"/>
        <v>1.1738640933932656</v>
      </c>
      <c r="AI232" s="749">
        <f t="shared" si="436"/>
        <v>-6.9410733549083066</v>
      </c>
      <c r="AJ232" s="716">
        <f t="shared" si="377"/>
        <v>5.7679341963322548</v>
      </c>
      <c r="AK232" s="746">
        <f t="shared" si="437"/>
        <v>-10.177319309600863</v>
      </c>
      <c r="AL232" s="643">
        <f t="shared" si="438"/>
        <v>-8.2136596548004324</v>
      </c>
      <c r="AM232" s="457">
        <f t="shared" si="439"/>
        <v>0.1757180420711974</v>
      </c>
      <c r="AN232" s="717">
        <f t="shared" si="378"/>
        <v>0.1757180420711974</v>
      </c>
      <c r="AO232" s="633">
        <f t="shared" si="379"/>
        <v>8.3299622437971959</v>
      </c>
      <c r="AP232" s="634">
        <f t="shared" si="380"/>
        <v>8.3299622437971959</v>
      </c>
      <c r="AQ232" s="222"/>
      <c r="AR232" s="379"/>
      <c r="AS232" s="228"/>
      <c r="AT232" s="772">
        <f t="shared" si="440"/>
        <v>940000</v>
      </c>
      <c r="AU232" s="773">
        <f t="shared" si="381"/>
        <v>133.47325750148178</v>
      </c>
      <c r="AV232" s="750">
        <f t="shared" si="441"/>
        <v>-789.22907383450718</v>
      </c>
      <c r="AW232" s="720">
        <f t="shared" si="442"/>
        <v>655.83824445402706</v>
      </c>
      <c r="AX232" s="775">
        <f t="shared" si="443"/>
        <v>-1157.2037755737626</v>
      </c>
      <c r="AY232" s="643">
        <f t="shared" si="444"/>
        <v>-933.92745915384978</v>
      </c>
      <c r="AZ232" s="457">
        <f t="shared" si="445"/>
        <v>19.979876383498635</v>
      </c>
      <c r="BA232" s="717">
        <f t="shared" si="446"/>
        <v>19.979876383498635</v>
      </c>
      <c r="BB232" s="458">
        <f t="shared" si="382"/>
        <v>947.15154999760432</v>
      </c>
      <c r="BC232" s="459">
        <f t="shared" si="382"/>
        <v>947.15154999760432</v>
      </c>
      <c r="BD232" s="222"/>
      <c r="BE232" s="774"/>
      <c r="BF232" s="539"/>
      <c r="BG232" s="379"/>
      <c r="BH232" s="379"/>
      <c r="BI232" s="460"/>
      <c r="BJ232" s="464">
        <f t="shared" si="469"/>
        <v>940000</v>
      </c>
      <c r="BK232" s="465">
        <f t="shared" si="383"/>
        <v>346720</v>
      </c>
      <c r="BL232" s="637">
        <f t="shared" si="384"/>
        <v>593280</v>
      </c>
      <c r="BM232" s="219"/>
      <c r="BN232" s="219"/>
      <c r="BO232" s="464">
        <f t="shared" si="447"/>
        <v>940000</v>
      </c>
      <c r="BP232" s="465">
        <f t="shared" si="385"/>
        <v>407100</v>
      </c>
      <c r="BQ232" s="637">
        <f t="shared" si="448"/>
        <v>532900</v>
      </c>
      <c r="BR232" s="707">
        <f t="shared" si="386"/>
        <v>-60380</v>
      </c>
      <c r="BS232" s="298"/>
      <c r="BT232" s="379"/>
      <c r="BU232" s="298"/>
      <c r="BV232" s="464">
        <f t="shared" si="470"/>
        <v>940000</v>
      </c>
      <c r="BW232" s="464">
        <f t="shared" si="471"/>
        <v>17622.42885</v>
      </c>
      <c r="BX232" s="637">
        <f t="shared" si="387"/>
        <v>610902.42885000003</v>
      </c>
      <c r="BY232" s="707">
        <f t="shared" si="388"/>
        <v>17622.428850000026</v>
      </c>
      <c r="BZ232" s="298"/>
      <c r="CA232" s="379"/>
      <c r="CB232" s="219"/>
      <c r="CC232" s="464">
        <f t="shared" si="487"/>
        <v>26302.132611940302</v>
      </c>
      <c r="CD232" s="464">
        <f t="shared" si="389"/>
        <v>966302.13261194027</v>
      </c>
      <c r="CE232" s="465">
        <f t="shared" si="390"/>
        <v>366057.8317186567</v>
      </c>
      <c r="CF232" s="637">
        <f t="shared" si="472"/>
        <v>600244.30089328357</v>
      </c>
      <c r="CG232" s="707">
        <f t="shared" si="391"/>
        <v>6964.3008932835655</v>
      </c>
      <c r="CH232" s="298"/>
      <c r="CI232" s="465">
        <f t="shared" si="392"/>
        <v>355800</v>
      </c>
      <c r="CJ232" s="464">
        <f t="shared" si="473"/>
        <v>584200</v>
      </c>
      <c r="CK232" s="637">
        <f t="shared" si="474"/>
        <v>17622.42885</v>
      </c>
      <c r="CL232" s="637">
        <f t="shared" si="449"/>
        <v>601822.42885000003</v>
      </c>
      <c r="CM232" s="707">
        <f t="shared" si="393"/>
        <v>8542.4288500000257</v>
      </c>
      <c r="CN232" s="298"/>
      <c r="CO232" s="379"/>
      <c r="CP232" s="539"/>
      <c r="CQ232" s="379"/>
      <c r="CR232" s="26"/>
      <c r="CS232" s="519">
        <f t="shared" si="450"/>
        <v>940000</v>
      </c>
      <c r="CT232" s="520">
        <f t="shared" si="486"/>
        <v>387900</v>
      </c>
      <c r="CU232" s="521">
        <f t="shared" si="394"/>
        <v>552100</v>
      </c>
      <c r="CV232" s="523">
        <f t="shared" si="395"/>
        <v>-41180</v>
      </c>
      <c r="CW232" s="26"/>
      <c r="CX232" s="519">
        <f t="shared" si="451"/>
        <v>940000</v>
      </c>
      <c r="CY232" s="520">
        <f t="shared" si="483"/>
        <v>329000</v>
      </c>
      <c r="CZ232" s="521">
        <f t="shared" si="396"/>
        <v>611000</v>
      </c>
      <c r="DA232" s="522">
        <f t="shared" si="397"/>
        <v>17720</v>
      </c>
      <c r="DB232" s="521">
        <f t="shared" si="452"/>
        <v>16500</v>
      </c>
      <c r="DC232" s="521">
        <f t="shared" si="398"/>
        <v>627500</v>
      </c>
      <c r="DD232" s="522">
        <f t="shared" si="475"/>
        <v>34220</v>
      </c>
      <c r="DE232" s="533">
        <f t="shared" si="453"/>
        <v>655.83824445402706</v>
      </c>
      <c r="DF232" s="26"/>
      <c r="DG232" s="379"/>
      <c r="DH232" s="480"/>
      <c r="DI232" s="519">
        <f t="shared" si="454"/>
        <v>940000</v>
      </c>
      <c r="DJ232" s="520">
        <f t="shared" si="484"/>
        <v>407100</v>
      </c>
      <c r="DK232" s="529">
        <f t="shared" si="399"/>
        <v>532900</v>
      </c>
      <c r="DL232" s="743">
        <f t="shared" si="400"/>
        <v>-60380</v>
      </c>
      <c r="DM232" s="744">
        <f t="shared" si="401"/>
        <v>-1157.2037755737626</v>
      </c>
      <c r="DN232" s="480"/>
      <c r="DO232" s="379"/>
      <c r="DP232" s="484"/>
      <c r="DQ232" s="519">
        <f t="shared" si="455"/>
        <v>940000</v>
      </c>
      <c r="DR232" s="708">
        <f t="shared" si="402"/>
        <v>395450</v>
      </c>
      <c r="DS232" s="529">
        <f t="shared" si="403"/>
        <v>544550</v>
      </c>
      <c r="DT232" s="743">
        <f t="shared" si="404"/>
        <v>-48730</v>
      </c>
      <c r="DU232" s="744">
        <f t="shared" si="405"/>
        <v>-933.92745915384978</v>
      </c>
      <c r="DV232" s="484"/>
      <c r="DW232" s="379"/>
      <c r="DX232" s="486"/>
      <c r="DY232" s="464">
        <f t="shared" si="476"/>
        <v>940000</v>
      </c>
      <c r="DZ232" s="708">
        <f t="shared" si="406"/>
        <v>345677.5</v>
      </c>
      <c r="EA232" s="529">
        <f t="shared" si="477"/>
        <v>594322.5</v>
      </c>
      <c r="EB232" s="530">
        <f t="shared" si="478"/>
        <v>1042.5</v>
      </c>
      <c r="EC232" s="533">
        <f t="shared" si="479"/>
        <v>39.959752766997269</v>
      </c>
      <c r="ED232" s="464">
        <f t="shared" si="485"/>
        <v>0</v>
      </c>
      <c r="EE232" s="524">
        <f t="shared" si="407"/>
        <v>1042.5</v>
      </c>
      <c r="EF232" s="531">
        <f t="shared" si="480"/>
        <v>39.959752766997269</v>
      </c>
      <c r="EG232" s="531">
        <f t="shared" si="481"/>
        <v>19.979876383498635</v>
      </c>
      <c r="EH232" s="486"/>
      <c r="EI232" s="379"/>
      <c r="EJ232" s="686"/>
      <c r="EK232" s="519">
        <f t="shared" si="457"/>
        <v>940000</v>
      </c>
      <c r="EL232" s="708">
        <f t="shared" si="408"/>
        <v>255850.00000000003</v>
      </c>
      <c r="EM232" s="529">
        <f t="shared" si="409"/>
        <v>684150</v>
      </c>
      <c r="EN232" s="530">
        <f t="shared" si="410"/>
        <v>90870</v>
      </c>
      <c r="EO232" s="531">
        <f t="shared" si="411"/>
        <v>1741.5552680753199</v>
      </c>
      <c r="EP232" s="641">
        <f t="shared" si="412"/>
        <v>0</v>
      </c>
      <c r="EQ232" s="530">
        <f t="shared" si="413"/>
        <v>90870</v>
      </c>
      <c r="ER232" s="532">
        <f t="shared" si="414"/>
        <v>1741.5552680753199</v>
      </c>
      <c r="ES232" s="686"/>
      <c r="ET232" s="379"/>
      <c r="EU232" s="686"/>
      <c r="EV232" s="519">
        <f t="shared" si="458"/>
        <v>940000</v>
      </c>
      <c r="EW232" s="708">
        <f t="shared" si="415"/>
        <v>346200</v>
      </c>
      <c r="EX232" s="529">
        <f t="shared" si="416"/>
        <v>593800</v>
      </c>
      <c r="EY232" s="530">
        <f t="shared" si="417"/>
        <v>520</v>
      </c>
      <c r="EZ232" s="531">
        <f t="shared" si="418"/>
        <v>9.9659815054381671</v>
      </c>
      <c r="FA232" s="641">
        <f t="shared" si="419"/>
        <v>0</v>
      </c>
      <c r="FB232" s="530">
        <f t="shared" si="420"/>
        <v>520</v>
      </c>
      <c r="FC232" s="532">
        <f t="shared" si="421"/>
        <v>9.9659815054381671</v>
      </c>
      <c r="FD232" s="686"/>
      <c r="FE232" s="379"/>
      <c r="FF232" s="686"/>
      <c r="FG232" s="519">
        <f t="shared" si="459"/>
        <v>940000</v>
      </c>
      <c r="FH232" s="708">
        <f t="shared" si="422"/>
        <v>342900</v>
      </c>
      <c r="FI232" s="529">
        <f t="shared" si="423"/>
        <v>597100</v>
      </c>
      <c r="FJ232" s="530">
        <f t="shared" si="424"/>
        <v>3820</v>
      </c>
      <c r="FK232" s="531">
        <f t="shared" si="425"/>
        <v>73.21163336687269</v>
      </c>
      <c r="FL232" s="641">
        <f t="shared" si="426"/>
        <v>0</v>
      </c>
      <c r="FM232" s="530">
        <f t="shared" si="427"/>
        <v>3820</v>
      </c>
      <c r="FN232" s="532">
        <f t="shared" si="428"/>
        <v>73.21163336687269</v>
      </c>
      <c r="FO232" s="686"/>
      <c r="FP232" s="379"/>
      <c r="FQ232" s="686"/>
      <c r="FR232" s="519">
        <f t="shared" si="460"/>
        <v>940000</v>
      </c>
      <c r="FS232" s="708">
        <f t="shared" si="429"/>
        <v>297300</v>
      </c>
      <c r="FT232" s="529">
        <f t="shared" si="430"/>
        <v>642700</v>
      </c>
      <c r="FU232" s="530">
        <f t="shared" si="431"/>
        <v>49420</v>
      </c>
      <c r="FV232" s="531">
        <f t="shared" si="432"/>
        <v>947.15154999760432</v>
      </c>
      <c r="FW232" s="641">
        <f t="shared" si="433"/>
        <v>0</v>
      </c>
      <c r="FX232" s="530">
        <f t="shared" si="434"/>
        <v>49420</v>
      </c>
      <c r="FY232" s="532">
        <f t="shared" si="435"/>
        <v>947.15154999760432</v>
      </c>
      <c r="FZ232" s="686"/>
      <c r="GA232" s="379"/>
      <c r="GB232" s="379"/>
      <c r="GC232" s="379"/>
      <c r="GD232" s="379"/>
      <c r="GE232" s="379"/>
      <c r="GF232" s="379"/>
      <c r="GG232" s="379"/>
    </row>
    <row r="233" spans="1:189" s="1" customFormat="1" x14ac:dyDescent="0.25">
      <c r="A233" s="379"/>
      <c r="B233" s="379"/>
      <c r="C233" s="379"/>
      <c r="D233" s="379"/>
      <c r="E233" s="379"/>
      <c r="F233" s="379"/>
      <c r="G233" s="379"/>
      <c r="H233" s="379"/>
      <c r="I233" s="539"/>
      <c r="J233" s="379"/>
      <c r="K233" s="379"/>
      <c r="L233" s="379"/>
      <c r="M233" s="379"/>
      <c r="N233" s="379"/>
      <c r="O233" s="379"/>
      <c r="P233" s="379"/>
      <c r="Q233" s="379"/>
      <c r="R233" s="539"/>
      <c r="S233" s="379"/>
      <c r="T233" s="228"/>
      <c r="U233" s="450">
        <f t="shared" si="461"/>
        <v>945000</v>
      </c>
      <c r="V233" s="712">
        <f t="shared" si="462"/>
        <v>6964.3008932835655</v>
      </c>
      <c r="W233" s="752">
        <f t="shared" si="463"/>
        <v>-41480</v>
      </c>
      <c r="X233" s="697">
        <f t="shared" si="464"/>
        <v>34420</v>
      </c>
      <c r="Y233" s="745">
        <f t="shared" si="465"/>
        <v>-60830</v>
      </c>
      <c r="Z233" s="642">
        <f t="shared" si="466"/>
        <v>-49030</v>
      </c>
      <c r="AA233" s="439">
        <f t="shared" si="467"/>
        <v>1042.5</v>
      </c>
      <c r="AB233" s="713">
        <f t="shared" si="468"/>
        <v>1042.5</v>
      </c>
      <c r="AC233" s="630">
        <f t="shared" si="374"/>
        <v>49720</v>
      </c>
      <c r="AD233" s="459">
        <f t="shared" si="375"/>
        <v>49720</v>
      </c>
      <c r="AE233" s="228"/>
      <c r="AF233" s="379"/>
      <c r="AG233" s="228"/>
      <c r="AH233" s="715">
        <f t="shared" si="376"/>
        <v>1.1678602272707335</v>
      </c>
      <c r="AI233" s="749">
        <f t="shared" si="436"/>
        <v>-6.9558801334831388</v>
      </c>
      <c r="AJ233" s="716">
        <f t="shared" si="377"/>
        <v>5.771971894756259</v>
      </c>
      <c r="AK233" s="746">
        <f t="shared" si="437"/>
        <v>-10.200727784951285</v>
      </c>
      <c r="AL233" s="643">
        <f t="shared" si="438"/>
        <v>-8.2219576409035273</v>
      </c>
      <c r="AM233" s="457">
        <f t="shared" si="439"/>
        <v>0.17481931145506682</v>
      </c>
      <c r="AN233" s="717">
        <f t="shared" si="378"/>
        <v>0.17481931145506682</v>
      </c>
      <c r="AO233" s="633">
        <f t="shared" si="379"/>
        <v>8.337665386614793</v>
      </c>
      <c r="AP233" s="634">
        <f t="shared" si="380"/>
        <v>8.337665386614793</v>
      </c>
      <c r="AQ233" s="222"/>
      <c r="AR233" s="379"/>
      <c r="AS233" s="228"/>
      <c r="AT233" s="772">
        <f t="shared" si="440"/>
        <v>945000</v>
      </c>
      <c r="AU233" s="773">
        <f t="shared" si="381"/>
        <v>133.47325750148178</v>
      </c>
      <c r="AV233" s="750">
        <f t="shared" si="441"/>
        <v>-794.97867854918309</v>
      </c>
      <c r="AW233" s="720">
        <f t="shared" si="442"/>
        <v>659.67131426381104</v>
      </c>
      <c r="AX233" s="775">
        <f t="shared" si="443"/>
        <v>-1165.8281826457765</v>
      </c>
      <c r="AY233" s="643">
        <f t="shared" si="444"/>
        <v>-939.67706386852569</v>
      </c>
      <c r="AZ233" s="457">
        <f t="shared" si="445"/>
        <v>19.979876383498635</v>
      </c>
      <c r="BA233" s="717">
        <f t="shared" si="446"/>
        <v>19.979876383498635</v>
      </c>
      <c r="BB233" s="458">
        <f t="shared" si="382"/>
        <v>952.90115471228023</v>
      </c>
      <c r="BC233" s="459">
        <f t="shared" si="382"/>
        <v>952.90115471228023</v>
      </c>
      <c r="BD233" s="222"/>
      <c r="BE233" s="774"/>
      <c r="BF233" s="539"/>
      <c r="BG233" s="379"/>
      <c r="BH233" s="379"/>
      <c r="BI233" s="460"/>
      <c r="BJ233" s="464">
        <f t="shared" si="469"/>
        <v>945000</v>
      </c>
      <c r="BK233" s="465">
        <f t="shared" si="383"/>
        <v>348670</v>
      </c>
      <c r="BL233" s="637">
        <f t="shared" si="384"/>
        <v>596330</v>
      </c>
      <c r="BM233" s="219"/>
      <c r="BN233" s="219"/>
      <c r="BO233" s="464">
        <f t="shared" si="447"/>
        <v>945000</v>
      </c>
      <c r="BP233" s="465">
        <f t="shared" si="385"/>
        <v>409500</v>
      </c>
      <c r="BQ233" s="637">
        <f t="shared" si="448"/>
        <v>535500</v>
      </c>
      <c r="BR233" s="707">
        <f t="shared" si="386"/>
        <v>-60830</v>
      </c>
      <c r="BS233" s="298"/>
      <c r="BT233" s="379"/>
      <c r="BU233" s="298"/>
      <c r="BV233" s="464">
        <f t="shared" si="470"/>
        <v>945000</v>
      </c>
      <c r="BW233" s="464">
        <f t="shared" si="471"/>
        <v>17622.42885</v>
      </c>
      <c r="BX233" s="637">
        <f t="shared" si="387"/>
        <v>613952.42885000003</v>
      </c>
      <c r="BY233" s="707">
        <f t="shared" si="388"/>
        <v>17622.428850000026</v>
      </c>
      <c r="BZ233" s="298"/>
      <c r="CA233" s="379"/>
      <c r="CB233" s="219"/>
      <c r="CC233" s="464">
        <f t="shared" si="487"/>
        <v>26302.132611940302</v>
      </c>
      <c r="CD233" s="464">
        <f t="shared" si="389"/>
        <v>971302.13261194027</v>
      </c>
      <c r="CE233" s="465">
        <f t="shared" si="390"/>
        <v>368007.8317186567</v>
      </c>
      <c r="CF233" s="637">
        <f t="shared" si="472"/>
        <v>603294.30089328357</v>
      </c>
      <c r="CG233" s="707">
        <f t="shared" si="391"/>
        <v>6964.3008932835655</v>
      </c>
      <c r="CH233" s="298"/>
      <c r="CI233" s="465">
        <f t="shared" si="392"/>
        <v>357750</v>
      </c>
      <c r="CJ233" s="464">
        <f t="shared" si="473"/>
        <v>587250</v>
      </c>
      <c r="CK233" s="637">
        <f t="shared" si="474"/>
        <v>17622.42885</v>
      </c>
      <c r="CL233" s="637">
        <f t="shared" si="449"/>
        <v>604872.42885000003</v>
      </c>
      <c r="CM233" s="707">
        <f t="shared" si="393"/>
        <v>8542.4288500000257</v>
      </c>
      <c r="CN233" s="298"/>
      <c r="CO233" s="379"/>
      <c r="CP233" s="539"/>
      <c r="CQ233" s="379"/>
      <c r="CR233" s="26"/>
      <c r="CS233" s="519">
        <f t="shared" si="450"/>
        <v>945000</v>
      </c>
      <c r="CT233" s="520">
        <f t="shared" si="486"/>
        <v>390150</v>
      </c>
      <c r="CU233" s="521">
        <f t="shared" si="394"/>
        <v>554850</v>
      </c>
      <c r="CV233" s="523">
        <f t="shared" si="395"/>
        <v>-41480</v>
      </c>
      <c r="CW233" s="26"/>
      <c r="CX233" s="519">
        <f t="shared" si="451"/>
        <v>945000</v>
      </c>
      <c r="CY233" s="520">
        <f t="shared" si="483"/>
        <v>330750</v>
      </c>
      <c r="CZ233" s="521">
        <f t="shared" si="396"/>
        <v>614250</v>
      </c>
      <c r="DA233" s="522">
        <f t="shared" si="397"/>
        <v>17920</v>
      </c>
      <c r="DB233" s="521">
        <f t="shared" si="452"/>
        <v>16500</v>
      </c>
      <c r="DC233" s="521">
        <f t="shared" si="398"/>
        <v>630750</v>
      </c>
      <c r="DD233" s="522">
        <f t="shared" si="475"/>
        <v>34420</v>
      </c>
      <c r="DE233" s="533">
        <f t="shared" si="453"/>
        <v>659.67131426381104</v>
      </c>
      <c r="DF233" s="26"/>
      <c r="DG233" s="379"/>
      <c r="DH233" s="480"/>
      <c r="DI233" s="519">
        <f t="shared" si="454"/>
        <v>945000</v>
      </c>
      <c r="DJ233" s="520">
        <f t="shared" si="484"/>
        <v>409500</v>
      </c>
      <c r="DK233" s="529">
        <f t="shared" si="399"/>
        <v>535500</v>
      </c>
      <c r="DL233" s="743">
        <f t="shared" si="400"/>
        <v>-60830</v>
      </c>
      <c r="DM233" s="744">
        <f t="shared" si="401"/>
        <v>-1165.8281826457765</v>
      </c>
      <c r="DN233" s="480"/>
      <c r="DO233" s="379"/>
      <c r="DP233" s="484"/>
      <c r="DQ233" s="519">
        <f t="shared" si="455"/>
        <v>945000</v>
      </c>
      <c r="DR233" s="708">
        <f t="shared" si="402"/>
        <v>397700</v>
      </c>
      <c r="DS233" s="529">
        <f t="shared" si="403"/>
        <v>547300</v>
      </c>
      <c r="DT233" s="743">
        <f t="shared" si="404"/>
        <v>-49030</v>
      </c>
      <c r="DU233" s="744">
        <f t="shared" si="405"/>
        <v>-939.67706386852569</v>
      </c>
      <c r="DV233" s="484"/>
      <c r="DW233" s="379"/>
      <c r="DX233" s="486"/>
      <c r="DY233" s="464">
        <f t="shared" si="476"/>
        <v>945000</v>
      </c>
      <c r="DZ233" s="708">
        <f t="shared" si="406"/>
        <v>347627.5</v>
      </c>
      <c r="EA233" s="529">
        <f t="shared" si="477"/>
        <v>597372.5</v>
      </c>
      <c r="EB233" s="530">
        <f t="shared" si="478"/>
        <v>1042.5</v>
      </c>
      <c r="EC233" s="533">
        <f t="shared" si="479"/>
        <v>39.959752766997269</v>
      </c>
      <c r="ED233" s="464">
        <f t="shared" si="485"/>
        <v>0</v>
      </c>
      <c r="EE233" s="524">
        <f t="shared" si="407"/>
        <v>1042.5</v>
      </c>
      <c r="EF233" s="531">
        <f t="shared" si="480"/>
        <v>39.959752766997269</v>
      </c>
      <c r="EG233" s="531">
        <f t="shared" si="481"/>
        <v>19.979876383498635</v>
      </c>
      <c r="EH233" s="486"/>
      <c r="EI233" s="379"/>
      <c r="EJ233" s="686"/>
      <c r="EK233" s="519">
        <f t="shared" si="457"/>
        <v>945000</v>
      </c>
      <c r="EL233" s="708">
        <f t="shared" si="408"/>
        <v>257250.00000000003</v>
      </c>
      <c r="EM233" s="529">
        <f t="shared" si="409"/>
        <v>687750</v>
      </c>
      <c r="EN233" s="530">
        <f t="shared" si="410"/>
        <v>91420</v>
      </c>
      <c r="EO233" s="531">
        <f t="shared" si="411"/>
        <v>1752.0962100522256</v>
      </c>
      <c r="EP233" s="641">
        <f t="shared" si="412"/>
        <v>0</v>
      </c>
      <c r="EQ233" s="530">
        <f t="shared" si="413"/>
        <v>91420</v>
      </c>
      <c r="ER233" s="532">
        <f t="shared" si="414"/>
        <v>1752.0962100522256</v>
      </c>
      <c r="ES233" s="686"/>
      <c r="ET233" s="379"/>
      <c r="EU233" s="686"/>
      <c r="EV233" s="519">
        <f t="shared" si="458"/>
        <v>945000</v>
      </c>
      <c r="EW233" s="708">
        <f t="shared" si="415"/>
        <v>348150</v>
      </c>
      <c r="EX233" s="529">
        <f t="shared" si="416"/>
        <v>596850</v>
      </c>
      <c r="EY233" s="530">
        <f t="shared" si="417"/>
        <v>520</v>
      </c>
      <c r="EZ233" s="531">
        <f t="shared" si="418"/>
        <v>9.9659815054381671</v>
      </c>
      <c r="FA233" s="641">
        <f t="shared" si="419"/>
        <v>0</v>
      </c>
      <c r="FB233" s="530">
        <f t="shared" si="420"/>
        <v>520</v>
      </c>
      <c r="FC233" s="532">
        <f t="shared" si="421"/>
        <v>9.9659815054381671</v>
      </c>
      <c r="FD233" s="686"/>
      <c r="FE233" s="379"/>
      <c r="FF233" s="686"/>
      <c r="FG233" s="519">
        <f t="shared" si="459"/>
        <v>945000</v>
      </c>
      <c r="FH233" s="708">
        <f t="shared" si="422"/>
        <v>344850</v>
      </c>
      <c r="FI233" s="529">
        <f t="shared" si="423"/>
        <v>600150</v>
      </c>
      <c r="FJ233" s="530">
        <f t="shared" si="424"/>
        <v>3820</v>
      </c>
      <c r="FK233" s="531">
        <f t="shared" si="425"/>
        <v>73.21163336687269</v>
      </c>
      <c r="FL233" s="641">
        <f t="shared" si="426"/>
        <v>0</v>
      </c>
      <c r="FM233" s="530">
        <f t="shared" si="427"/>
        <v>3820</v>
      </c>
      <c r="FN233" s="532">
        <f t="shared" si="428"/>
        <v>73.21163336687269</v>
      </c>
      <c r="FO233" s="686"/>
      <c r="FP233" s="379"/>
      <c r="FQ233" s="686"/>
      <c r="FR233" s="519">
        <f t="shared" si="460"/>
        <v>945000</v>
      </c>
      <c r="FS233" s="708">
        <f t="shared" si="429"/>
        <v>298950</v>
      </c>
      <c r="FT233" s="529">
        <f t="shared" si="430"/>
        <v>646050</v>
      </c>
      <c r="FU233" s="530">
        <f t="shared" si="431"/>
        <v>49720</v>
      </c>
      <c r="FV233" s="531">
        <f t="shared" si="432"/>
        <v>952.90115471228023</v>
      </c>
      <c r="FW233" s="641">
        <f t="shared" si="433"/>
        <v>0</v>
      </c>
      <c r="FX233" s="530">
        <f t="shared" si="434"/>
        <v>49720</v>
      </c>
      <c r="FY233" s="532">
        <f t="shared" si="435"/>
        <v>952.90115471228023</v>
      </c>
      <c r="FZ233" s="686"/>
      <c r="GA233" s="379"/>
      <c r="GB233" s="379"/>
      <c r="GC233" s="379"/>
      <c r="GD233" s="379"/>
      <c r="GE233" s="379"/>
      <c r="GF233" s="379"/>
      <c r="GG233" s="379"/>
    </row>
    <row r="234" spans="1:189" s="1" customFormat="1" x14ac:dyDescent="0.25">
      <c r="A234" s="379"/>
      <c r="B234" s="379"/>
      <c r="C234" s="379"/>
      <c r="D234" s="379"/>
      <c r="E234" s="379"/>
      <c r="F234" s="379"/>
      <c r="G234" s="379"/>
      <c r="H234" s="379"/>
      <c r="I234" s="539"/>
      <c r="J234" s="379"/>
      <c r="K234" s="379"/>
      <c r="L234" s="379"/>
      <c r="M234" s="379"/>
      <c r="N234" s="379"/>
      <c r="O234" s="379"/>
      <c r="P234" s="379"/>
      <c r="Q234" s="379"/>
      <c r="R234" s="539"/>
      <c r="S234" s="379"/>
      <c r="T234" s="228"/>
      <c r="U234" s="450">
        <f t="shared" si="461"/>
        <v>950000</v>
      </c>
      <c r="V234" s="712">
        <f t="shared" si="462"/>
        <v>6964.3008932835655</v>
      </c>
      <c r="W234" s="752">
        <f t="shared" si="463"/>
        <v>-41780</v>
      </c>
      <c r="X234" s="697">
        <f t="shared" si="464"/>
        <v>34620</v>
      </c>
      <c r="Y234" s="745">
        <f t="shared" si="465"/>
        <v>-61280</v>
      </c>
      <c r="Z234" s="642">
        <f t="shared" si="466"/>
        <v>-49330</v>
      </c>
      <c r="AA234" s="439">
        <f t="shared" si="467"/>
        <v>1042.5</v>
      </c>
      <c r="AB234" s="713">
        <f t="shared" si="468"/>
        <v>1042.5</v>
      </c>
      <c r="AC234" s="630">
        <f t="shared" si="374"/>
        <v>50020</v>
      </c>
      <c r="AD234" s="459">
        <f t="shared" si="375"/>
        <v>50020</v>
      </c>
      <c r="AE234" s="228"/>
      <c r="AF234" s="379"/>
      <c r="AG234" s="228"/>
      <c r="AH234" s="715">
        <f t="shared" si="376"/>
        <v>1.1619174635929737</v>
      </c>
      <c r="AI234" s="749">
        <f t="shared" si="436"/>
        <v>-6.9705362207614536</v>
      </c>
      <c r="AJ234" s="716">
        <f t="shared" si="377"/>
        <v>5.7759685007841437</v>
      </c>
      <c r="AK234" s="746">
        <f t="shared" si="437"/>
        <v>-10.223898027962228</v>
      </c>
      <c r="AL234" s="643">
        <f t="shared" si="438"/>
        <v>-8.230171176882779</v>
      </c>
      <c r="AM234" s="457">
        <f t="shared" si="439"/>
        <v>0.17392972738496446</v>
      </c>
      <c r="AN234" s="717">
        <f t="shared" si="378"/>
        <v>0.17392972738496446</v>
      </c>
      <c r="AO234" s="633">
        <f t="shared" si="379"/>
        <v>8.3452901331375759</v>
      </c>
      <c r="AP234" s="634">
        <f t="shared" si="380"/>
        <v>8.3452901331375759</v>
      </c>
      <c r="AQ234" s="222"/>
      <c r="AR234" s="379"/>
      <c r="AS234" s="228"/>
      <c r="AT234" s="772">
        <f t="shared" si="440"/>
        <v>950000</v>
      </c>
      <c r="AU234" s="773">
        <f t="shared" si="381"/>
        <v>133.47325750148178</v>
      </c>
      <c r="AV234" s="750">
        <f t="shared" si="441"/>
        <v>-800.72828326385888</v>
      </c>
      <c r="AW234" s="720">
        <f t="shared" si="442"/>
        <v>663.50438407359491</v>
      </c>
      <c r="AX234" s="775">
        <f t="shared" si="443"/>
        <v>-1174.4525897177903</v>
      </c>
      <c r="AY234" s="643">
        <f t="shared" si="444"/>
        <v>-945.4266685832016</v>
      </c>
      <c r="AZ234" s="457">
        <f t="shared" si="445"/>
        <v>19.979876383498635</v>
      </c>
      <c r="BA234" s="717">
        <f t="shared" si="446"/>
        <v>19.979876383498635</v>
      </c>
      <c r="BB234" s="458">
        <f t="shared" si="382"/>
        <v>958.65075942695603</v>
      </c>
      <c r="BC234" s="459">
        <f t="shared" si="382"/>
        <v>958.65075942695603</v>
      </c>
      <c r="BD234" s="222"/>
      <c r="BE234" s="774"/>
      <c r="BF234" s="539"/>
      <c r="BG234" s="379"/>
      <c r="BH234" s="379"/>
      <c r="BI234" s="460"/>
      <c r="BJ234" s="464">
        <f t="shared" si="469"/>
        <v>950000</v>
      </c>
      <c r="BK234" s="465">
        <f t="shared" si="383"/>
        <v>350620</v>
      </c>
      <c r="BL234" s="637">
        <f t="shared" si="384"/>
        <v>599380</v>
      </c>
      <c r="BM234" s="219"/>
      <c r="BN234" s="219"/>
      <c r="BO234" s="464">
        <f t="shared" si="447"/>
        <v>950000</v>
      </c>
      <c r="BP234" s="465">
        <f t="shared" si="385"/>
        <v>411900</v>
      </c>
      <c r="BQ234" s="637">
        <f t="shared" si="448"/>
        <v>538100</v>
      </c>
      <c r="BR234" s="707">
        <f t="shared" si="386"/>
        <v>-61280</v>
      </c>
      <c r="BS234" s="298"/>
      <c r="BT234" s="379"/>
      <c r="BU234" s="298"/>
      <c r="BV234" s="464">
        <f t="shared" si="470"/>
        <v>950000</v>
      </c>
      <c r="BW234" s="464">
        <f t="shared" si="471"/>
        <v>17622.42885</v>
      </c>
      <c r="BX234" s="637">
        <f t="shared" si="387"/>
        <v>617002.42885000003</v>
      </c>
      <c r="BY234" s="707">
        <f t="shared" si="388"/>
        <v>17622.428850000026</v>
      </c>
      <c r="BZ234" s="298"/>
      <c r="CA234" s="379"/>
      <c r="CB234" s="219"/>
      <c r="CC234" s="464">
        <f t="shared" si="487"/>
        <v>26302.132611940302</v>
      </c>
      <c r="CD234" s="464">
        <f t="shared" si="389"/>
        <v>976302.13261194027</v>
      </c>
      <c r="CE234" s="465">
        <f t="shared" si="390"/>
        <v>369957.8317186567</v>
      </c>
      <c r="CF234" s="637">
        <f t="shared" si="472"/>
        <v>606344.30089328357</v>
      </c>
      <c r="CG234" s="707">
        <f t="shared" si="391"/>
        <v>6964.3008932835655</v>
      </c>
      <c r="CH234" s="298"/>
      <c r="CI234" s="465">
        <f t="shared" si="392"/>
        <v>359700</v>
      </c>
      <c r="CJ234" s="464">
        <f t="shared" si="473"/>
        <v>590300</v>
      </c>
      <c r="CK234" s="637">
        <f t="shared" si="474"/>
        <v>17622.42885</v>
      </c>
      <c r="CL234" s="637">
        <f t="shared" si="449"/>
        <v>607922.42885000003</v>
      </c>
      <c r="CM234" s="707">
        <f t="shared" si="393"/>
        <v>8542.4288500000257</v>
      </c>
      <c r="CN234" s="298"/>
      <c r="CO234" s="379"/>
      <c r="CP234" s="539"/>
      <c r="CQ234" s="379"/>
      <c r="CR234" s="26"/>
      <c r="CS234" s="519">
        <f t="shared" si="450"/>
        <v>950000</v>
      </c>
      <c r="CT234" s="520">
        <f t="shared" si="486"/>
        <v>392400</v>
      </c>
      <c r="CU234" s="521">
        <f t="shared" si="394"/>
        <v>557600</v>
      </c>
      <c r="CV234" s="523">
        <f t="shared" si="395"/>
        <v>-41780</v>
      </c>
      <c r="CW234" s="26"/>
      <c r="CX234" s="519">
        <f t="shared" si="451"/>
        <v>950000</v>
      </c>
      <c r="CY234" s="520">
        <f t="shared" si="483"/>
        <v>332500</v>
      </c>
      <c r="CZ234" s="521">
        <f t="shared" si="396"/>
        <v>617500</v>
      </c>
      <c r="DA234" s="522">
        <f t="shared" si="397"/>
        <v>18120</v>
      </c>
      <c r="DB234" s="521">
        <f t="shared" si="452"/>
        <v>16500</v>
      </c>
      <c r="DC234" s="521">
        <f t="shared" si="398"/>
        <v>634000</v>
      </c>
      <c r="DD234" s="522">
        <f t="shared" si="475"/>
        <v>34620</v>
      </c>
      <c r="DE234" s="533">
        <f t="shared" si="453"/>
        <v>663.50438407359491</v>
      </c>
      <c r="DF234" s="26"/>
      <c r="DG234" s="379"/>
      <c r="DH234" s="480"/>
      <c r="DI234" s="519">
        <f t="shared" si="454"/>
        <v>950000</v>
      </c>
      <c r="DJ234" s="520">
        <f t="shared" si="484"/>
        <v>411900</v>
      </c>
      <c r="DK234" s="529">
        <f t="shared" si="399"/>
        <v>538100</v>
      </c>
      <c r="DL234" s="743">
        <f t="shared" si="400"/>
        <v>-61280</v>
      </c>
      <c r="DM234" s="744">
        <f t="shared" si="401"/>
        <v>-1174.4525897177903</v>
      </c>
      <c r="DN234" s="480"/>
      <c r="DO234" s="379"/>
      <c r="DP234" s="484"/>
      <c r="DQ234" s="519">
        <f t="shared" si="455"/>
        <v>950000</v>
      </c>
      <c r="DR234" s="708">
        <f t="shared" si="402"/>
        <v>399950</v>
      </c>
      <c r="DS234" s="529">
        <f t="shared" si="403"/>
        <v>550050</v>
      </c>
      <c r="DT234" s="743">
        <f t="shared" si="404"/>
        <v>-49330</v>
      </c>
      <c r="DU234" s="744">
        <f t="shared" si="405"/>
        <v>-945.4266685832016</v>
      </c>
      <c r="DV234" s="484"/>
      <c r="DW234" s="379"/>
      <c r="DX234" s="486"/>
      <c r="DY234" s="464">
        <f t="shared" si="476"/>
        <v>950000</v>
      </c>
      <c r="DZ234" s="708">
        <f t="shared" si="406"/>
        <v>349577.5</v>
      </c>
      <c r="EA234" s="529">
        <f t="shared" si="477"/>
        <v>600422.5</v>
      </c>
      <c r="EB234" s="530">
        <f t="shared" si="478"/>
        <v>1042.5</v>
      </c>
      <c r="EC234" s="533">
        <f t="shared" si="479"/>
        <v>39.959752766997269</v>
      </c>
      <c r="ED234" s="464">
        <f t="shared" si="485"/>
        <v>0</v>
      </c>
      <c r="EE234" s="524">
        <f t="shared" si="407"/>
        <v>1042.5</v>
      </c>
      <c r="EF234" s="531">
        <f t="shared" si="480"/>
        <v>39.959752766997269</v>
      </c>
      <c r="EG234" s="531">
        <f t="shared" si="481"/>
        <v>19.979876383498635</v>
      </c>
      <c r="EH234" s="486"/>
      <c r="EI234" s="379"/>
      <c r="EJ234" s="686"/>
      <c r="EK234" s="519">
        <f t="shared" si="457"/>
        <v>950000</v>
      </c>
      <c r="EL234" s="708">
        <f t="shared" si="408"/>
        <v>258650.00000000003</v>
      </c>
      <c r="EM234" s="529">
        <f t="shared" si="409"/>
        <v>691350</v>
      </c>
      <c r="EN234" s="530">
        <f t="shared" si="410"/>
        <v>91970</v>
      </c>
      <c r="EO234" s="531">
        <f t="shared" si="411"/>
        <v>1762.6371520291314</v>
      </c>
      <c r="EP234" s="641">
        <f t="shared" si="412"/>
        <v>0</v>
      </c>
      <c r="EQ234" s="530">
        <f t="shared" si="413"/>
        <v>91970</v>
      </c>
      <c r="ER234" s="532">
        <f t="shared" si="414"/>
        <v>1762.6371520291314</v>
      </c>
      <c r="ES234" s="686"/>
      <c r="ET234" s="379"/>
      <c r="EU234" s="686"/>
      <c r="EV234" s="519">
        <f t="shared" si="458"/>
        <v>950000</v>
      </c>
      <c r="EW234" s="708">
        <f t="shared" si="415"/>
        <v>350100</v>
      </c>
      <c r="EX234" s="529">
        <f t="shared" si="416"/>
        <v>599900</v>
      </c>
      <c r="EY234" s="530">
        <f t="shared" si="417"/>
        <v>520</v>
      </c>
      <c r="EZ234" s="531">
        <f t="shared" si="418"/>
        <v>9.9659815054381671</v>
      </c>
      <c r="FA234" s="641">
        <f t="shared" si="419"/>
        <v>0</v>
      </c>
      <c r="FB234" s="530">
        <f t="shared" si="420"/>
        <v>520</v>
      </c>
      <c r="FC234" s="532">
        <f t="shared" si="421"/>
        <v>9.9659815054381671</v>
      </c>
      <c r="FD234" s="686"/>
      <c r="FE234" s="379"/>
      <c r="FF234" s="686"/>
      <c r="FG234" s="519">
        <f t="shared" si="459"/>
        <v>950000</v>
      </c>
      <c r="FH234" s="708">
        <f t="shared" si="422"/>
        <v>346800</v>
      </c>
      <c r="FI234" s="529">
        <f t="shared" si="423"/>
        <v>603200</v>
      </c>
      <c r="FJ234" s="530">
        <f t="shared" si="424"/>
        <v>3820</v>
      </c>
      <c r="FK234" s="531">
        <f t="shared" si="425"/>
        <v>73.21163336687269</v>
      </c>
      <c r="FL234" s="641">
        <f t="shared" si="426"/>
        <v>0</v>
      </c>
      <c r="FM234" s="530">
        <f t="shared" si="427"/>
        <v>3820</v>
      </c>
      <c r="FN234" s="532">
        <f t="shared" si="428"/>
        <v>73.21163336687269</v>
      </c>
      <c r="FO234" s="686"/>
      <c r="FP234" s="379"/>
      <c r="FQ234" s="686"/>
      <c r="FR234" s="519">
        <f t="shared" si="460"/>
        <v>950000</v>
      </c>
      <c r="FS234" s="708">
        <f t="shared" si="429"/>
        <v>300600</v>
      </c>
      <c r="FT234" s="529">
        <f t="shared" si="430"/>
        <v>649400</v>
      </c>
      <c r="FU234" s="530">
        <f t="shared" si="431"/>
        <v>50020</v>
      </c>
      <c r="FV234" s="531">
        <f t="shared" si="432"/>
        <v>958.65075942695603</v>
      </c>
      <c r="FW234" s="641">
        <f t="shared" si="433"/>
        <v>0</v>
      </c>
      <c r="FX234" s="530">
        <f t="shared" si="434"/>
        <v>50020</v>
      </c>
      <c r="FY234" s="532">
        <f t="shared" si="435"/>
        <v>958.65075942695603</v>
      </c>
      <c r="FZ234" s="686"/>
      <c r="GA234" s="379"/>
      <c r="GB234" s="379"/>
      <c r="GC234" s="379"/>
      <c r="GD234" s="379"/>
      <c r="GE234" s="379"/>
      <c r="GF234" s="379"/>
      <c r="GG234" s="379"/>
    </row>
    <row r="235" spans="1:189" s="1" customFormat="1" x14ac:dyDescent="0.25">
      <c r="A235" s="379"/>
      <c r="B235" s="379"/>
      <c r="C235" s="379"/>
      <c r="D235" s="379"/>
      <c r="E235" s="379"/>
      <c r="F235" s="379"/>
      <c r="G235" s="379"/>
      <c r="H235" s="379"/>
      <c r="I235" s="539"/>
      <c r="J235" s="379"/>
      <c r="K235" s="379"/>
      <c r="L235" s="379"/>
      <c r="M235" s="379"/>
      <c r="N235" s="379"/>
      <c r="O235" s="379"/>
      <c r="P235" s="379"/>
      <c r="Q235" s="379"/>
      <c r="R235" s="539"/>
      <c r="S235" s="379"/>
      <c r="T235" s="228"/>
      <c r="U235" s="450">
        <f t="shared" si="461"/>
        <v>955000</v>
      </c>
      <c r="V235" s="712">
        <f t="shared" si="462"/>
        <v>6964.3008932835655</v>
      </c>
      <c r="W235" s="752">
        <f t="shared" si="463"/>
        <v>-42080</v>
      </c>
      <c r="X235" s="697">
        <f t="shared" si="464"/>
        <v>34820</v>
      </c>
      <c r="Y235" s="745">
        <f t="shared" si="465"/>
        <v>-61730</v>
      </c>
      <c r="Z235" s="642">
        <f t="shared" si="466"/>
        <v>-49630</v>
      </c>
      <c r="AA235" s="439">
        <f t="shared" si="467"/>
        <v>1042.5</v>
      </c>
      <c r="AB235" s="713">
        <f t="shared" si="468"/>
        <v>1042.5</v>
      </c>
      <c r="AC235" s="630">
        <f t="shared" si="374"/>
        <v>50320</v>
      </c>
      <c r="AD235" s="459">
        <f t="shared" si="375"/>
        <v>50320</v>
      </c>
      <c r="AE235" s="228"/>
      <c r="AF235" s="379"/>
      <c r="AG235" s="228"/>
      <c r="AH235" s="715">
        <f t="shared" si="376"/>
        <v>1.1560348743063202</v>
      </c>
      <c r="AI235" s="749">
        <f t="shared" si="436"/>
        <v>-6.9850439055159939</v>
      </c>
      <c r="AJ235" s="716">
        <f t="shared" si="377"/>
        <v>5.7799246385472172</v>
      </c>
      <c r="AK235" s="746">
        <f t="shared" si="437"/>
        <v>-10.246833657022393</v>
      </c>
      <c r="AL235" s="643">
        <f t="shared" si="438"/>
        <v>-8.238301545407765</v>
      </c>
      <c r="AM235" s="457">
        <f t="shared" si="439"/>
        <v>0.17304915093869827</v>
      </c>
      <c r="AN235" s="717">
        <f t="shared" si="378"/>
        <v>0.17304915093869827</v>
      </c>
      <c r="AO235" s="633">
        <f t="shared" si="379"/>
        <v>8.352837674086615</v>
      </c>
      <c r="AP235" s="634">
        <f t="shared" si="380"/>
        <v>8.352837674086615</v>
      </c>
      <c r="AQ235" s="222"/>
      <c r="AR235" s="379"/>
      <c r="AS235" s="228"/>
      <c r="AT235" s="772">
        <f t="shared" si="440"/>
        <v>955000</v>
      </c>
      <c r="AU235" s="773">
        <f t="shared" si="381"/>
        <v>133.47325750148178</v>
      </c>
      <c r="AV235" s="750">
        <f t="shared" si="441"/>
        <v>-806.4778879785348</v>
      </c>
      <c r="AW235" s="720">
        <f t="shared" si="442"/>
        <v>667.33745388337888</v>
      </c>
      <c r="AX235" s="775">
        <f t="shared" si="443"/>
        <v>-1183.0769967898041</v>
      </c>
      <c r="AY235" s="643">
        <f t="shared" si="444"/>
        <v>-951.1762732978774</v>
      </c>
      <c r="AZ235" s="457">
        <f t="shared" si="445"/>
        <v>19.979876383498635</v>
      </c>
      <c r="BA235" s="717">
        <f t="shared" si="446"/>
        <v>19.979876383498635</v>
      </c>
      <c r="BB235" s="458">
        <f t="shared" si="382"/>
        <v>964.40036414163194</v>
      </c>
      <c r="BC235" s="459">
        <f t="shared" si="382"/>
        <v>964.40036414163194</v>
      </c>
      <c r="BD235" s="222"/>
      <c r="BE235" s="774"/>
      <c r="BF235" s="539"/>
      <c r="BG235" s="379"/>
      <c r="BH235" s="379"/>
      <c r="BI235" s="460"/>
      <c r="BJ235" s="464">
        <f t="shared" si="469"/>
        <v>955000</v>
      </c>
      <c r="BK235" s="465">
        <f t="shared" si="383"/>
        <v>352570</v>
      </c>
      <c r="BL235" s="637">
        <f t="shared" si="384"/>
        <v>602430</v>
      </c>
      <c r="BM235" s="219"/>
      <c r="BN235" s="219"/>
      <c r="BO235" s="464">
        <f t="shared" si="447"/>
        <v>955000</v>
      </c>
      <c r="BP235" s="465">
        <f t="shared" si="385"/>
        <v>414300</v>
      </c>
      <c r="BQ235" s="637">
        <f t="shared" si="448"/>
        <v>540700</v>
      </c>
      <c r="BR235" s="707">
        <f t="shared" si="386"/>
        <v>-61730</v>
      </c>
      <c r="BS235" s="298"/>
      <c r="BT235" s="379"/>
      <c r="BU235" s="298"/>
      <c r="BV235" s="464">
        <f t="shared" si="470"/>
        <v>955000</v>
      </c>
      <c r="BW235" s="464">
        <f t="shared" si="471"/>
        <v>17622.42885</v>
      </c>
      <c r="BX235" s="637">
        <f t="shared" si="387"/>
        <v>620052.42885000003</v>
      </c>
      <c r="BY235" s="707">
        <f t="shared" si="388"/>
        <v>17622.428850000026</v>
      </c>
      <c r="BZ235" s="298"/>
      <c r="CA235" s="379"/>
      <c r="CB235" s="219"/>
      <c r="CC235" s="464">
        <f t="shared" si="487"/>
        <v>26302.132611940302</v>
      </c>
      <c r="CD235" s="464">
        <f t="shared" si="389"/>
        <v>981302.13261194027</v>
      </c>
      <c r="CE235" s="465">
        <f t="shared" si="390"/>
        <v>371907.8317186567</v>
      </c>
      <c r="CF235" s="637">
        <f t="shared" si="472"/>
        <v>609394.30089328357</v>
      </c>
      <c r="CG235" s="707">
        <f t="shared" si="391"/>
        <v>6964.3008932835655</v>
      </c>
      <c r="CH235" s="298"/>
      <c r="CI235" s="465">
        <f t="shared" si="392"/>
        <v>361650</v>
      </c>
      <c r="CJ235" s="464">
        <f t="shared" si="473"/>
        <v>593350</v>
      </c>
      <c r="CK235" s="637">
        <f t="shared" si="474"/>
        <v>17622.42885</v>
      </c>
      <c r="CL235" s="637">
        <f t="shared" si="449"/>
        <v>610972.42885000003</v>
      </c>
      <c r="CM235" s="707">
        <f t="shared" si="393"/>
        <v>8542.4288500000257</v>
      </c>
      <c r="CN235" s="298"/>
      <c r="CO235" s="379"/>
      <c r="CP235" s="539"/>
      <c r="CQ235" s="379"/>
      <c r="CR235" s="26"/>
      <c r="CS235" s="519">
        <f t="shared" si="450"/>
        <v>955000</v>
      </c>
      <c r="CT235" s="520">
        <f t="shared" si="486"/>
        <v>394650</v>
      </c>
      <c r="CU235" s="521">
        <f t="shared" si="394"/>
        <v>560350</v>
      </c>
      <c r="CV235" s="523">
        <f t="shared" si="395"/>
        <v>-42080</v>
      </c>
      <c r="CW235" s="26"/>
      <c r="CX235" s="519">
        <f t="shared" si="451"/>
        <v>955000</v>
      </c>
      <c r="CY235" s="520">
        <f t="shared" si="483"/>
        <v>334250</v>
      </c>
      <c r="CZ235" s="521">
        <f t="shared" si="396"/>
        <v>620750</v>
      </c>
      <c r="DA235" s="522">
        <f t="shared" si="397"/>
        <v>18320</v>
      </c>
      <c r="DB235" s="521">
        <f t="shared" si="452"/>
        <v>16500</v>
      </c>
      <c r="DC235" s="521">
        <f t="shared" si="398"/>
        <v>637250</v>
      </c>
      <c r="DD235" s="522">
        <f t="shared" si="475"/>
        <v>34820</v>
      </c>
      <c r="DE235" s="533">
        <f t="shared" si="453"/>
        <v>667.33745388337888</v>
      </c>
      <c r="DF235" s="26"/>
      <c r="DG235" s="379"/>
      <c r="DH235" s="480"/>
      <c r="DI235" s="519">
        <f t="shared" si="454"/>
        <v>955000</v>
      </c>
      <c r="DJ235" s="520">
        <f t="shared" si="484"/>
        <v>414300</v>
      </c>
      <c r="DK235" s="529">
        <f t="shared" si="399"/>
        <v>540700</v>
      </c>
      <c r="DL235" s="743">
        <f t="shared" si="400"/>
        <v>-61730</v>
      </c>
      <c r="DM235" s="744">
        <f t="shared" si="401"/>
        <v>-1183.0769967898041</v>
      </c>
      <c r="DN235" s="480"/>
      <c r="DO235" s="379"/>
      <c r="DP235" s="484"/>
      <c r="DQ235" s="519">
        <f t="shared" si="455"/>
        <v>955000</v>
      </c>
      <c r="DR235" s="708">
        <f t="shared" si="402"/>
        <v>402200</v>
      </c>
      <c r="DS235" s="529">
        <f t="shared" si="403"/>
        <v>552800</v>
      </c>
      <c r="DT235" s="743">
        <f t="shared" si="404"/>
        <v>-49630</v>
      </c>
      <c r="DU235" s="744">
        <f t="shared" si="405"/>
        <v>-951.1762732978774</v>
      </c>
      <c r="DV235" s="484"/>
      <c r="DW235" s="379"/>
      <c r="DX235" s="486"/>
      <c r="DY235" s="464">
        <f t="shared" si="476"/>
        <v>955000</v>
      </c>
      <c r="DZ235" s="708">
        <f t="shared" si="406"/>
        <v>351527.5</v>
      </c>
      <c r="EA235" s="529">
        <f t="shared" si="477"/>
        <v>603472.5</v>
      </c>
      <c r="EB235" s="530">
        <f t="shared" si="478"/>
        <v>1042.5</v>
      </c>
      <c r="EC235" s="533">
        <f t="shared" si="479"/>
        <v>39.959752766997269</v>
      </c>
      <c r="ED235" s="464">
        <f t="shared" si="485"/>
        <v>0</v>
      </c>
      <c r="EE235" s="524">
        <f t="shared" si="407"/>
        <v>1042.5</v>
      </c>
      <c r="EF235" s="531">
        <f t="shared" si="480"/>
        <v>39.959752766997269</v>
      </c>
      <c r="EG235" s="531">
        <f t="shared" si="481"/>
        <v>19.979876383498635</v>
      </c>
      <c r="EH235" s="486"/>
      <c r="EI235" s="379"/>
      <c r="EJ235" s="686"/>
      <c r="EK235" s="519">
        <f t="shared" si="457"/>
        <v>955000</v>
      </c>
      <c r="EL235" s="708">
        <f t="shared" si="408"/>
        <v>260050.00000000003</v>
      </c>
      <c r="EM235" s="529">
        <f t="shared" si="409"/>
        <v>694950</v>
      </c>
      <c r="EN235" s="530">
        <f t="shared" si="410"/>
        <v>92520</v>
      </c>
      <c r="EO235" s="531">
        <f t="shared" si="411"/>
        <v>1773.1780940060371</v>
      </c>
      <c r="EP235" s="641">
        <f t="shared" si="412"/>
        <v>0</v>
      </c>
      <c r="EQ235" s="530">
        <f t="shared" si="413"/>
        <v>92520</v>
      </c>
      <c r="ER235" s="532">
        <f t="shared" si="414"/>
        <v>1773.1780940060371</v>
      </c>
      <c r="ES235" s="686"/>
      <c r="ET235" s="379"/>
      <c r="EU235" s="686"/>
      <c r="EV235" s="519">
        <f t="shared" si="458"/>
        <v>955000</v>
      </c>
      <c r="EW235" s="708">
        <f t="shared" si="415"/>
        <v>352050</v>
      </c>
      <c r="EX235" s="529">
        <f t="shared" si="416"/>
        <v>602950</v>
      </c>
      <c r="EY235" s="530">
        <f t="shared" si="417"/>
        <v>520</v>
      </c>
      <c r="EZ235" s="531">
        <f t="shared" si="418"/>
        <v>9.9659815054381671</v>
      </c>
      <c r="FA235" s="641">
        <f t="shared" si="419"/>
        <v>0</v>
      </c>
      <c r="FB235" s="530">
        <f t="shared" si="420"/>
        <v>520</v>
      </c>
      <c r="FC235" s="532">
        <f t="shared" si="421"/>
        <v>9.9659815054381671</v>
      </c>
      <c r="FD235" s="686"/>
      <c r="FE235" s="379"/>
      <c r="FF235" s="686"/>
      <c r="FG235" s="519">
        <f t="shared" si="459"/>
        <v>955000</v>
      </c>
      <c r="FH235" s="708">
        <f t="shared" si="422"/>
        <v>348750</v>
      </c>
      <c r="FI235" s="529">
        <f t="shared" si="423"/>
        <v>606250</v>
      </c>
      <c r="FJ235" s="530">
        <f t="shared" si="424"/>
        <v>3820</v>
      </c>
      <c r="FK235" s="531">
        <f t="shared" si="425"/>
        <v>73.21163336687269</v>
      </c>
      <c r="FL235" s="641">
        <f t="shared" si="426"/>
        <v>0</v>
      </c>
      <c r="FM235" s="530">
        <f t="shared" si="427"/>
        <v>3820</v>
      </c>
      <c r="FN235" s="532">
        <f t="shared" si="428"/>
        <v>73.21163336687269</v>
      </c>
      <c r="FO235" s="686"/>
      <c r="FP235" s="379"/>
      <c r="FQ235" s="686"/>
      <c r="FR235" s="519">
        <f t="shared" si="460"/>
        <v>955000</v>
      </c>
      <c r="FS235" s="708">
        <f t="shared" si="429"/>
        <v>302250</v>
      </c>
      <c r="FT235" s="529">
        <f t="shared" si="430"/>
        <v>652750</v>
      </c>
      <c r="FU235" s="530">
        <f t="shared" si="431"/>
        <v>50320</v>
      </c>
      <c r="FV235" s="531">
        <f t="shared" si="432"/>
        <v>964.40036414163194</v>
      </c>
      <c r="FW235" s="641">
        <f t="shared" si="433"/>
        <v>0</v>
      </c>
      <c r="FX235" s="530">
        <f t="shared" si="434"/>
        <v>50320</v>
      </c>
      <c r="FY235" s="532">
        <f t="shared" si="435"/>
        <v>964.40036414163194</v>
      </c>
      <c r="FZ235" s="686"/>
      <c r="GA235" s="379"/>
      <c r="GB235" s="379"/>
      <c r="GC235" s="379"/>
      <c r="GD235" s="379"/>
      <c r="GE235" s="379"/>
      <c r="GF235" s="379"/>
      <c r="GG235" s="379"/>
    </row>
    <row r="236" spans="1:189" s="1" customFormat="1" x14ac:dyDescent="0.25">
      <c r="A236" s="379"/>
      <c r="B236" s="379"/>
      <c r="C236" s="379"/>
      <c r="D236" s="379"/>
      <c r="E236" s="379"/>
      <c r="F236" s="379"/>
      <c r="G236" s="379"/>
      <c r="H236" s="379"/>
      <c r="I236" s="539"/>
      <c r="J236" s="379"/>
      <c r="K236" s="379"/>
      <c r="L236" s="379"/>
      <c r="M236" s="379"/>
      <c r="N236" s="379"/>
      <c r="O236" s="379"/>
      <c r="P236" s="379"/>
      <c r="Q236" s="379"/>
      <c r="R236" s="539"/>
      <c r="S236" s="379"/>
      <c r="T236" s="228"/>
      <c r="U236" s="450">
        <f t="shared" si="461"/>
        <v>960000</v>
      </c>
      <c r="V236" s="712">
        <f t="shared" si="462"/>
        <v>6964.3008932835655</v>
      </c>
      <c r="W236" s="752">
        <f t="shared" si="463"/>
        <v>-42380</v>
      </c>
      <c r="X236" s="697">
        <f t="shared" si="464"/>
        <v>35020</v>
      </c>
      <c r="Y236" s="745">
        <f t="shared" si="465"/>
        <v>-62180</v>
      </c>
      <c r="Z236" s="642">
        <f t="shared" si="466"/>
        <v>-49930</v>
      </c>
      <c r="AA236" s="439">
        <f t="shared" si="467"/>
        <v>1042.5</v>
      </c>
      <c r="AB236" s="713">
        <f t="shared" si="468"/>
        <v>1042.5</v>
      </c>
      <c r="AC236" s="630">
        <f t="shared" ref="AC236:AC244" si="488">$FU236</f>
        <v>50620</v>
      </c>
      <c r="AD236" s="459">
        <f t="shared" ref="AD236:AD244" si="489">FX236</f>
        <v>50620</v>
      </c>
      <c r="AE236" s="228"/>
      <c r="AF236" s="379"/>
      <c r="AG236" s="228"/>
      <c r="AH236" s="715">
        <f t="shared" ref="AH236:AH244" si="490">IF($U236&lt;10000," ",$CG236*100/$BL236)</f>
        <v>1.1502115500567427</v>
      </c>
      <c r="AI236" s="749">
        <f t="shared" si="436"/>
        <v>-6.9994054304023257</v>
      </c>
      <c r="AJ236" s="716">
        <f t="shared" ref="AJ236:AJ244" si="491">IF($U236&lt;10000," ",$DD236*100/$BL236)</f>
        <v>5.7838409196009781</v>
      </c>
      <c r="AK236" s="746">
        <f t="shared" si="437"/>
        <v>-10.269538217612473</v>
      </c>
      <c r="AL236" s="643">
        <f t="shared" si="438"/>
        <v>-8.2463500033031636</v>
      </c>
      <c r="AM236" s="457">
        <f t="shared" si="439"/>
        <v>0.17217744599326154</v>
      </c>
      <c r="AN236" s="717">
        <f t="shared" ref="AN236:AN244" si="492">IF($BL236&lt;1," ",$EE236*100/$BL236)</f>
        <v>0.17217744599326154</v>
      </c>
      <c r="AO236" s="633">
        <f t="shared" ref="AO236:AO244" si="493">IF($BL236&lt;1," ",$FU236*100/$BL236)</f>
        <v>8.3603091761907908</v>
      </c>
      <c r="AP236" s="634">
        <f t="shared" ref="AP236:AP244" si="494">IF($BL236&lt;1," ",$FX236*100/$BL236)</f>
        <v>8.3603091761907908</v>
      </c>
      <c r="AQ236" s="222"/>
      <c r="AR236" s="379"/>
      <c r="AS236" s="228"/>
      <c r="AT236" s="772">
        <f t="shared" si="440"/>
        <v>960000</v>
      </c>
      <c r="AU236" s="773">
        <f t="shared" ref="AU236:AU244" si="495">$CG236*7/365.2425</f>
        <v>133.47325750148178</v>
      </c>
      <c r="AV236" s="750">
        <f t="shared" si="441"/>
        <v>-812.22749269321071</v>
      </c>
      <c r="AW236" s="720">
        <f t="shared" si="442"/>
        <v>671.17052369316275</v>
      </c>
      <c r="AX236" s="775">
        <f t="shared" si="443"/>
        <v>-1191.7014038618179</v>
      </c>
      <c r="AY236" s="643">
        <f t="shared" si="444"/>
        <v>-956.92587801255331</v>
      </c>
      <c r="AZ236" s="457">
        <f t="shared" si="445"/>
        <v>19.979876383498635</v>
      </c>
      <c r="BA236" s="717">
        <f t="shared" si="446"/>
        <v>19.979876383498635</v>
      </c>
      <c r="BB236" s="458">
        <f t="shared" ref="BB236:BC244" si="496">AC236*7/365.2425</f>
        <v>970.14996885630774</v>
      </c>
      <c r="BC236" s="459">
        <f t="shared" si="496"/>
        <v>970.14996885630774</v>
      </c>
      <c r="BD236" s="222"/>
      <c r="BE236" s="774"/>
      <c r="BF236" s="539"/>
      <c r="BG236" s="379"/>
      <c r="BH236" s="379"/>
      <c r="BI236" s="460"/>
      <c r="BJ236" s="464">
        <f t="shared" si="469"/>
        <v>960000</v>
      </c>
      <c r="BK236" s="465">
        <f t="shared" ref="BK236:BK244" si="497">IF($BJ236&lt;=BK$6,SUM($BJ236*BJ$6),IF($BJ236&lt;=BK$7,SUM($BJ236-BK$6)*BJ$7+BL$6,IF($BJ236&lt;=BK$8,SUM($BJ236-BK$7)*BJ$8+BL$7,IF($BJ236&lt;=BK$9,SUM($BJ236-BK$8)*BJ$9+BL$8,IF($BJ236&lt;=BK$10,SUM($BJ236-BK$9)*BJ$10+BL$9,IF($BJ236&gt;=BK$8+1,SUM($BJ236-BK$10)*BJ$11+BL$10))))))</f>
        <v>354520</v>
      </c>
      <c r="BL236" s="637">
        <f t="shared" ref="BL236:BL244" si="498">BJ236-BK236</f>
        <v>605480</v>
      </c>
      <c r="BM236" s="219"/>
      <c r="BN236" s="219"/>
      <c r="BO236" s="464">
        <f t="shared" si="447"/>
        <v>960000</v>
      </c>
      <c r="BP236" s="465">
        <f t="shared" ref="BP236:BP244" si="499">IF($BJ236&lt;=BQ$6,SUM($BJ236*BP$6),IF($BJ236&lt;=BQ$7,SUM($BJ236-BQ$6)*BP$7+BR$6,IF($BJ236&lt;=BQ$8,SUM($BJ236-BQ$7)*BP$8+BR$7,IF($BJ236&lt;=BQ$9,SUM($BJ236-BQ$8)*BP$9+BR$8,IF($BJ236&lt;=BQ$10,SUM($BJ236-BQ$9)*BP$10+BR$9,IF($BJ236&gt;=BQ$8+1,SUM($BJ236-BQ$10)*BP$11+BR$10))))))</f>
        <v>416700</v>
      </c>
      <c r="BQ236" s="637">
        <f t="shared" si="448"/>
        <v>543300</v>
      </c>
      <c r="BR236" s="707">
        <f t="shared" ref="BR236:BR244" si="500">BQ236-BL236</f>
        <v>-62180</v>
      </c>
      <c r="BS236" s="298"/>
      <c r="BT236" s="379"/>
      <c r="BU236" s="298"/>
      <c r="BV236" s="464">
        <f t="shared" si="470"/>
        <v>960000</v>
      </c>
      <c r="BW236" s="464">
        <f t="shared" si="471"/>
        <v>17622.42885</v>
      </c>
      <c r="BX236" s="637">
        <f t="shared" ref="BX236:BX244" si="501">BL236+BW236</f>
        <v>623102.42885000003</v>
      </c>
      <c r="BY236" s="707">
        <f t="shared" ref="BY236:BY244" si="502">BX236-BL236</f>
        <v>17622.428850000026</v>
      </c>
      <c r="BZ236" s="298"/>
      <c r="CA236" s="379"/>
      <c r="CB236" s="219"/>
      <c r="CC236" s="464">
        <f t="shared" si="487"/>
        <v>26302.132611940302</v>
      </c>
      <c r="CD236" s="464">
        <f t="shared" ref="CD236:CD244" si="503">BJ236+CC236</f>
        <v>986302.13261194027</v>
      </c>
      <c r="CE236" s="465">
        <f t="shared" ref="CE236:CE244" si="504">IF($CD236&lt;=$CF$6,SUM($CD236*$CE$6),IF($CD236&lt;=$CF$7,SUM($CD236-$CF$6)*$CE$7+$CG$6,IF($CD236&lt;=$CF$8,SUM($CD236-$CF$7)*$CE$8+$CG$7,IF($CD236&lt;=$CF$9,SUM($CD236-$CF$8)*$CE$9+$CG$8,IF($CD236&lt;=$CF$10,SUM($CD236-$CF$9)*$CE$10+$CG$9,IF($CD236&gt;=$CF$8+1,SUM($CD236-$CF$10)*$CE$11+$CG$10))))))</f>
        <v>373857.8317186567</v>
      </c>
      <c r="CF236" s="637">
        <f t="shared" si="472"/>
        <v>612444.30089328357</v>
      </c>
      <c r="CG236" s="707">
        <f t="shared" ref="CG236:CG244" si="505">CF236-BL236</f>
        <v>6964.3008932835655</v>
      </c>
      <c r="CH236" s="298"/>
      <c r="CI236" s="465">
        <f t="shared" ref="CI236:CI244" si="506">IF($BV236&lt;=$CF$6,SUM($BV236*$CE$6),IF($BV236&lt;=$CF$7,SUM($BV236-$CF$6)*$CE$7+$CG$6,IF($BV236&lt;=$CF$8,SUM($BV236-$CF$7)*$CE$8+$CG$7,IF($BV236&lt;=$CF$9,SUM($BV236-$CF$8)*$CE$9+$CG$8,IF($BV236&lt;=$CF$10,SUM($BV236-$CF$9)*$CE$10+$CG$9,IF($BV236&gt;=$CF$8+1,SUM($BV236-$CF$10)*$CE$11+$CG$10))))))</f>
        <v>363600</v>
      </c>
      <c r="CJ236" s="464">
        <f t="shared" si="473"/>
        <v>596400</v>
      </c>
      <c r="CK236" s="637">
        <f t="shared" si="474"/>
        <v>17622.42885</v>
      </c>
      <c r="CL236" s="637">
        <f t="shared" si="449"/>
        <v>614022.42885000003</v>
      </c>
      <c r="CM236" s="707">
        <f t="shared" ref="CM236:CM244" si="507">CL236-BL236</f>
        <v>8542.4288500000257</v>
      </c>
      <c r="CN236" s="298"/>
      <c r="CO236" s="379"/>
      <c r="CP236" s="539"/>
      <c r="CQ236" s="379"/>
      <c r="CR236" s="26"/>
      <c r="CS236" s="519">
        <f t="shared" si="450"/>
        <v>960000</v>
      </c>
      <c r="CT236" s="520">
        <f t="shared" si="486"/>
        <v>396900</v>
      </c>
      <c r="CU236" s="521">
        <f t="shared" ref="CU236:CU244" si="508">$BJ236-CT236</f>
        <v>563100</v>
      </c>
      <c r="CV236" s="523">
        <f t="shared" ref="CV236:CV244" si="509">CU236-$BL236</f>
        <v>-42380</v>
      </c>
      <c r="CW236" s="26"/>
      <c r="CX236" s="519">
        <f t="shared" si="451"/>
        <v>960000</v>
      </c>
      <c r="CY236" s="520">
        <f t="shared" si="483"/>
        <v>336000</v>
      </c>
      <c r="CZ236" s="521">
        <f t="shared" ref="CZ236:CZ244" si="510">$BJ236-CY236</f>
        <v>624000</v>
      </c>
      <c r="DA236" s="522">
        <f t="shared" ref="DA236:DA244" si="511">CZ236-$BL236</f>
        <v>18520</v>
      </c>
      <c r="DB236" s="521">
        <f t="shared" si="452"/>
        <v>16500</v>
      </c>
      <c r="DC236" s="521">
        <f t="shared" ref="DC236:DC244" si="512">CZ236+DB236</f>
        <v>640500</v>
      </c>
      <c r="DD236" s="522">
        <f t="shared" si="475"/>
        <v>35020</v>
      </c>
      <c r="DE236" s="533">
        <f t="shared" si="453"/>
        <v>671.17052369316275</v>
      </c>
      <c r="DF236" s="26"/>
      <c r="DG236" s="379"/>
      <c r="DH236" s="480"/>
      <c r="DI236" s="519">
        <f t="shared" si="454"/>
        <v>960000</v>
      </c>
      <c r="DJ236" s="520">
        <f t="shared" si="484"/>
        <v>416700</v>
      </c>
      <c r="DK236" s="529">
        <f t="shared" ref="DK236:DK244" si="513">$BJ236-DJ236</f>
        <v>543300</v>
      </c>
      <c r="DL236" s="743">
        <f t="shared" ref="DL236:DL244" si="514">DK236-$BL236</f>
        <v>-62180</v>
      </c>
      <c r="DM236" s="744">
        <f t="shared" ref="DM236:DM244" si="515">DL236*7/365.2425</f>
        <v>-1191.7014038618179</v>
      </c>
      <c r="DN236" s="480"/>
      <c r="DO236" s="379"/>
      <c r="DP236" s="484"/>
      <c r="DQ236" s="519">
        <f t="shared" si="455"/>
        <v>960000</v>
      </c>
      <c r="DR236" s="708">
        <f t="shared" ref="DR236:DR244" si="516">IF($BJ236&lt;=DS$6,SUM($BJ236*DR$6),IF($BJ236&lt;=DS$7,SUM($BJ236-DS$6)*DR$7+DT$6,IF($BJ236&lt;=DS$8,SUM($BJ236-DS$7)*DR$8+DT$7,IF($BJ236&lt;=DS$9,SUM($BJ236-DS$8)*DR$9+DT$8,IF($BJ236&lt;=DS$10,SUM($BJ236-DS$9)*DR$10+DT$9,IF($BJ236&gt;=DS$8+1,SUM($BJ236-DS$10)*DR$11+DT$10))))))</f>
        <v>404450</v>
      </c>
      <c r="DS236" s="529">
        <f t="shared" ref="DS236:DS244" si="517">$BJ236-DR236</f>
        <v>555550</v>
      </c>
      <c r="DT236" s="743">
        <f t="shared" ref="DT236:DT244" si="518">DS236-$BL236</f>
        <v>-49930</v>
      </c>
      <c r="DU236" s="744">
        <f t="shared" ref="DU236:DU244" si="519">DT236*7/365.2425</f>
        <v>-956.92587801255331</v>
      </c>
      <c r="DV236" s="484"/>
      <c r="DW236" s="379"/>
      <c r="DX236" s="486"/>
      <c r="DY236" s="464">
        <f t="shared" si="476"/>
        <v>960000</v>
      </c>
      <c r="DZ236" s="708">
        <f t="shared" ref="DZ236:DZ244" si="520">IF($BJ236&lt;=EA$6,SUM($BJ236*DZ$6),IF($BJ236&lt;=EA$7,SUM($BJ236-EA$6)*DZ$7+EB$6,IF($BJ236&lt;=EA$8,SUM($BJ236-EA$7)*DZ$8+EB$7,IF($BJ236&lt;=EA$9,SUM($BJ236-EA$8)*DZ$9+EB$8,IF($BJ236&lt;=EA$10,SUM($BJ236-EA$9)*DZ$10+EB$9,IF($BJ236&gt;=EA$8+1,SUM($BJ236-EA$10)*DZ$11+EB$10))))))</f>
        <v>353477.5</v>
      </c>
      <c r="EA236" s="529">
        <f t="shared" si="477"/>
        <v>606522.5</v>
      </c>
      <c r="EB236" s="530">
        <f t="shared" si="478"/>
        <v>1042.5</v>
      </c>
      <c r="EC236" s="533">
        <f t="shared" si="479"/>
        <v>39.959752766997269</v>
      </c>
      <c r="ED236" s="464">
        <f t="shared" si="485"/>
        <v>0</v>
      </c>
      <c r="EE236" s="524">
        <f t="shared" ref="EE236:EE244" si="521">$EB236+IF($DY236&gt;=70000,0,IF($DY236&gt;=66000,520-($DY236-66000)*0.13,IF($DY236&gt;=48000,520,IF($DY236&gt;=44000,($DY236-44000)*0.13,0))))</f>
        <v>1042.5</v>
      </c>
      <c r="EF236" s="531">
        <f t="shared" si="480"/>
        <v>39.959752766997269</v>
      </c>
      <c r="EG236" s="531">
        <f t="shared" si="481"/>
        <v>19.979876383498635</v>
      </c>
      <c r="EH236" s="486"/>
      <c r="EI236" s="379"/>
      <c r="EJ236" s="686"/>
      <c r="EK236" s="519">
        <f t="shared" si="457"/>
        <v>960000</v>
      </c>
      <c r="EL236" s="708">
        <f t="shared" ref="EL236:EL244" si="522">IF($BJ236&lt;=EM$6,SUM($BJ236*EL$6),IF($BJ236&lt;=EM$7,SUM($BJ236-EM$6)*EL$7+EN$6,IF($BJ236&lt;=EM$8,SUM($BJ236-EM$7)*EL$8+EN$7,IF($BJ236&lt;=EM$9,SUM($BJ236-EM$8)*EL$9+EN$8,IF($BJ236&lt;=EM$10,SUM($BJ236-EM$9)*EL$10+EN$9,IF($BJ236&gt;=EM$8+1,SUM($BJ236-EM$10)*EL$11+EN$10))))))</f>
        <v>261450.00000000003</v>
      </c>
      <c r="EM236" s="529">
        <f t="shared" ref="EM236:EM244" si="523">$BJ236-EL236</f>
        <v>698550</v>
      </c>
      <c r="EN236" s="530">
        <f t="shared" ref="EN236:EN244" si="524">EM236-$BL236</f>
        <v>93070</v>
      </c>
      <c r="EO236" s="531">
        <f t="shared" ref="EO236:EO244" si="525">EN236*7/365.2425</f>
        <v>1783.7190359829428</v>
      </c>
      <c r="EP236" s="641">
        <f t="shared" ref="EP236:EP244" si="526">IF(EK236&lt;=2000,0,IF(EK236&lt;=12000,(EK236-2000)*EP$11/10000,IF(EK236&lt;=48000,EP$11,IF(EK236&lt;=58000,EP$11-(EK236-48000)*0.08,0))))</f>
        <v>0</v>
      </c>
      <c r="EQ236" s="530">
        <f t="shared" ref="EQ236:EQ244" si="527">EN236+EP236</f>
        <v>93070</v>
      </c>
      <c r="ER236" s="532">
        <f t="shared" ref="ER236:ER244" si="528">EQ236*7/365.2425</f>
        <v>1783.7190359829428</v>
      </c>
      <c r="ES236" s="686"/>
      <c r="ET236" s="379"/>
      <c r="EU236" s="686"/>
      <c r="EV236" s="519">
        <f t="shared" si="458"/>
        <v>960000</v>
      </c>
      <c r="EW236" s="708">
        <f t="shared" ref="EW236:EW244" si="529">IF($BJ236&lt;=EX$6,SUM($BJ236*EW$6),IF($BJ236&lt;=EX$7,SUM($BJ236-EX$6)*EW$7+EY$6,IF($BJ236&lt;=EX$8,SUM($BJ236-EX$7)*EW$8+EY$7,IF($BJ236&lt;=EX$9,SUM($BJ236-EX$8)*EW$9+EY$8,IF($BJ236&lt;=EX$10,SUM($BJ236-EX$9)*EW$10+EY$9,IF($BJ236&gt;=EX$8+1,SUM($BJ236-EX$10)*EW$11+EY$10))))))</f>
        <v>354000</v>
      </c>
      <c r="EX236" s="529">
        <f t="shared" ref="EX236:EX244" si="530">$BJ236-EW236</f>
        <v>606000</v>
      </c>
      <c r="EY236" s="530">
        <f t="shared" ref="EY236:EY244" si="531">EX236-$BL236</f>
        <v>520</v>
      </c>
      <c r="EZ236" s="531">
        <f t="shared" ref="EZ236:EZ244" si="532">EY236*7/365.2425</f>
        <v>9.9659815054381671</v>
      </c>
      <c r="FA236" s="641">
        <f t="shared" ref="FA236:FA244" si="533">IF(EV236&lt;=2000,0,IF(EV236&lt;=12000,(EV236-2000)*FA$11/10000,IF(EV236&lt;=48000,FA$11,IF(EV236&lt;=58000,FA$11-(EV236-48000)*0.08,0))))</f>
        <v>0</v>
      </c>
      <c r="FB236" s="530">
        <f t="shared" ref="FB236:FB244" si="534">EY236+FA236</f>
        <v>520</v>
      </c>
      <c r="FC236" s="532">
        <f t="shared" ref="FC236:FC244" si="535">FB236*7/365.2425</f>
        <v>9.9659815054381671</v>
      </c>
      <c r="FD236" s="686"/>
      <c r="FE236" s="379"/>
      <c r="FF236" s="686"/>
      <c r="FG236" s="519">
        <f t="shared" si="459"/>
        <v>960000</v>
      </c>
      <c r="FH236" s="708">
        <f t="shared" ref="FH236:FH244" si="536">IF($BJ236&lt;=FI$6,SUM($BJ236*FH$6),IF($BJ236&lt;=FI$7,SUM($BJ236-FI$6)*FH$7+FJ$6,IF($BJ236&lt;=FI$8,SUM($BJ236-FI$7)*FH$8+FJ$7,IF($BJ236&lt;=FI$9,SUM($BJ236-FI$8)*FH$9+FJ$8,IF($BJ236&lt;=FI$10,SUM($BJ236-FI$9)*FH$10+FJ$9,IF($BJ236&gt;=FI$8+1,SUM($BJ236-FI$10)*FH$11+FJ$10))))))</f>
        <v>350700</v>
      </c>
      <c r="FI236" s="529">
        <f t="shared" ref="FI236:FI244" si="537">$BJ236-FH236</f>
        <v>609300</v>
      </c>
      <c r="FJ236" s="530">
        <f t="shared" ref="FJ236:FJ244" si="538">FI236-$BL236</f>
        <v>3820</v>
      </c>
      <c r="FK236" s="531">
        <f t="shared" ref="FK236:FK244" si="539">FJ236*7/365.2425</f>
        <v>73.21163336687269</v>
      </c>
      <c r="FL236" s="641">
        <f t="shared" ref="FL236:FL244" si="540">IF(FG236&lt;=2000,0,IF(FG236&lt;=12000,(FG236-2000)*FL$11/10000,IF(FG236&lt;=48000,FL$11,IF(FG236&lt;=58000,FL$11-(FG236-48000)*0.08,0))))</f>
        <v>0</v>
      </c>
      <c r="FM236" s="530">
        <f t="shared" ref="FM236:FM244" si="541">FJ236+FL236</f>
        <v>3820</v>
      </c>
      <c r="FN236" s="532">
        <f t="shared" ref="FN236:FN244" si="542">FM236*7/365.2425</f>
        <v>73.21163336687269</v>
      </c>
      <c r="FO236" s="686"/>
      <c r="FP236" s="379"/>
      <c r="FQ236" s="686"/>
      <c r="FR236" s="519">
        <f t="shared" si="460"/>
        <v>960000</v>
      </c>
      <c r="FS236" s="708">
        <f t="shared" ref="FS236:FS244" si="543">IF($BJ236&lt;=FT$6,SUM($BJ236*FS$6),IF($BJ236&lt;=FT$7,SUM($BJ236-FT$6)*FS$7+FU$6,IF($BJ236&lt;=FT$8,SUM($BJ236-FT$7)*FS$8+FU$7,IF($BJ236&lt;=FT$9,SUM($BJ236-FT$8)*FS$9+FU$8,IF($BJ236&lt;=FT$10,SUM($BJ236-FT$9)*FS$10+FU$9,IF($BJ236&gt;=FT$8+1,SUM($BJ236-FT$10)*FS$11+FU$10))))))</f>
        <v>303900</v>
      </c>
      <c r="FT236" s="529">
        <f t="shared" ref="FT236:FT244" si="544">$BJ236-FS236</f>
        <v>656100</v>
      </c>
      <c r="FU236" s="530">
        <f t="shared" ref="FU236:FU244" si="545">FT236-$BL236</f>
        <v>50620</v>
      </c>
      <c r="FV236" s="531">
        <f t="shared" ref="FV236:FV244" si="546">FU236*7/365.2425</f>
        <v>970.14996885630774</v>
      </c>
      <c r="FW236" s="641">
        <f t="shared" ref="FW236:FW244" si="547">IF(FR236&lt;=2000,0,IF(FR236&lt;=12000,(FR236-2000)*FW$11/10000,IF(FR236&lt;=48000,FW$11,IF(FR236&lt;=58000,FW$11-(FR236-48000)*0.08,0))))</f>
        <v>0</v>
      </c>
      <c r="FX236" s="530">
        <f t="shared" ref="FX236:FX244" si="548">FU236+FW236</f>
        <v>50620</v>
      </c>
      <c r="FY236" s="532">
        <f t="shared" ref="FY236:FY244" si="549">FX236*7/365.2425</f>
        <v>970.14996885630774</v>
      </c>
      <c r="FZ236" s="686"/>
      <c r="GA236" s="379"/>
      <c r="GB236" s="379"/>
      <c r="GC236" s="379"/>
      <c r="GD236" s="379"/>
      <c r="GE236" s="379"/>
      <c r="GF236" s="379"/>
      <c r="GG236" s="379"/>
    </row>
    <row r="237" spans="1:189" s="1" customFormat="1" x14ac:dyDescent="0.25">
      <c r="A237" s="379"/>
      <c r="B237" s="379"/>
      <c r="C237" s="379"/>
      <c r="D237" s="379"/>
      <c r="E237" s="379"/>
      <c r="F237" s="379"/>
      <c r="G237" s="379"/>
      <c r="H237" s="379"/>
      <c r="I237" s="539"/>
      <c r="J237" s="379"/>
      <c r="K237" s="379"/>
      <c r="L237" s="379"/>
      <c r="M237" s="379"/>
      <c r="N237" s="379"/>
      <c r="O237" s="379"/>
      <c r="P237" s="379"/>
      <c r="Q237" s="379"/>
      <c r="R237" s="539"/>
      <c r="S237" s="379"/>
      <c r="T237" s="228"/>
      <c r="U237" s="450">
        <f t="shared" si="461"/>
        <v>965000</v>
      </c>
      <c r="V237" s="712">
        <f t="shared" si="462"/>
        <v>6964.3008932835655</v>
      </c>
      <c r="W237" s="752">
        <f t="shared" si="463"/>
        <v>-42680</v>
      </c>
      <c r="X237" s="697">
        <f t="shared" si="464"/>
        <v>35220</v>
      </c>
      <c r="Y237" s="745">
        <f t="shared" si="465"/>
        <v>-62630</v>
      </c>
      <c r="Z237" s="642">
        <f t="shared" si="466"/>
        <v>-50230</v>
      </c>
      <c r="AA237" s="439">
        <f t="shared" si="467"/>
        <v>1042.5</v>
      </c>
      <c r="AB237" s="713">
        <f t="shared" si="468"/>
        <v>1042.5</v>
      </c>
      <c r="AC237" s="630">
        <f t="shared" si="488"/>
        <v>50920</v>
      </c>
      <c r="AD237" s="459">
        <f t="shared" si="489"/>
        <v>50920</v>
      </c>
      <c r="AE237" s="228"/>
      <c r="AF237" s="379"/>
      <c r="AG237" s="228"/>
      <c r="AH237" s="715">
        <f t="shared" si="490"/>
        <v>1.1444465997212241</v>
      </c>
      <c r="AI237" s="749">
        <f t="shared" ref="AI237:AI244" si="550">IF($BL237&lt;1," ",$CV237*100/$BL237)</f>
        <v>-7.0136229931145548</v>
      </c>
      <c r="AJ237" s="716">
        <f t="shared" si="491"/>
        <v>5.7877179432402679</v>
      </c>
      <c r="AK237" s="746">
        <f t="shared" ref="AK237:AK244" si="551">IF($BL237&lt;1," ",$DL237*100/$BL237)</f>
        <v>-10.292015184132254</v>
      </c>
      <c r="AL237" s="643">
        <f t="shared" ref="AL237:AL244" si="552">IF($BL237&lt;1," ",$DT237*100/$BL237)</f>
        <v>-8.2543177821964413</v>
      </c>
      <c r="AM237" s="457">
        <f t="shared" ref="AM237:AM244" si="553">IF($BL237&lt;1," ",$EB237*100/$BL237)</f>
        <v>0.17131447915468423</v>
      </c>
      <c r="AN237" s="717">
        <f t="shared" si="492"/>
        <v>0.17131447915468423</v>
      </c>
      <c r="AO237" s="633">
        <f t="shared" si="493"/>
        <v>8.3677057827880308</v>
      </c>
      <c r="AP237" s="634">
        <f t="shared" si="494"/>
        <v>8.3677057827880308</v>
      </c>
      <c r="AQ237" s="222"/>
      <c r="AR237" s="379"/>
      <c r="AS237" s="228"/>
      <c r="AT237" s="772">
        <f t="shared" ref="AT237:AT244" si="554">$BJ237</f>
        <v>965000</v>
      </c>
      <c r="AU237" s="773">
        <f t="shared" si="495"/>
        <v>133.47325750148178</v>
      </c>
      <c r="AV237" s="750">
        <f t="shared" ref="AV237:AV244" si="555">$CV237*7/365.2425</f>
        <v>-817.9770974078865</v>
      </c>
      <c r="AW237" s="720">
        <f t="shared" ref="AW237:AW244" si="556">$DE237</f>
        <v>675.00359350294661</v>
      </c>
      <c r="AX237" s="775">
        <f t="shared" ref="AX237:AX244" si="557">$DM237</f>
        <v>-1200.3258109338317</v>
      </c>
      <c r="AY237" s="643">
        <f t="shared" ref="AY237:AY244" si="558">$DU237</f>
        <v>-962.67548272722911</v>
      </c>
      <c r="AZ237" s="457">
        <f t="shared" ref="AZ237:AZ244" si="559">$EC237/2</f>
        <v>19.979876383498635</v>
      </c>
      <c r="BA237" s="717">
        <f t="shared" ref="BA237:BA244" si="560">$EG237</f>
        <v>19.979876383498635</v>
      </c>
      <c r="BB237" s="458">
        <f t="shared" si="496"/>
        <v>975.89957357098365</v>
      </c>
      <c r="BC237" s="459">
        <f t="shared" si="496"/>
        <v>975.89957357098365</v>
      </c>
      <c r="BD237" s="222"/>
      <c r="BE237" s="774"/>
      <c r="BF237" s="539"/>
      <c r="BG237" s="379"/>
      <c r="BH237" s="379"/>
      <c r="BI237" s="460"/>
      <c r="BJ237" s="464">
        <f t="shared" si="469"/>
        <v>965000</v>
      </c>
      <c r="BK237" s="465">
        <f t="shared" si="497"/>
        <v>356470</v>
      </c>
      <c r="BL237" s="637">
        <f t="shared" si="498"/>
        <v>608530</v>
      </c>
      <c r="BM237" s="219"/>
      <c r="BN237" s="219"/>
      <c r="BO237" s="464">
        <f t="shared" ref="BO237:BO244" si="561">BJ237</f>
        <v>965000</v>
      </c>
      <c r="BP237" s="465">
        <f t="shared" si="499"/>
        <v>419100</v>
      </c>
      <c r="BQ237" s="637">
        <f t="shared" ref="BQ237:BQ244" si="562">BJ237-BP237</f>
        <v>545900</v>
      </c>
      <c r="BR237" s="707">
        <f t="shared" si="500"/>
        <v>-62630</v>
      </c>
      <c r="BS237" s="298"/>
      <c r="BT237" s="379"/>
      <c r="BU237" s="298"/>
      <c r="BV237" s="464">
        <f t="shared" si="470"/>
        <v>965000</v>
      </c>
      <c r="BW237" s="464">
        <f t="shared" si="471"/>
        <v>17622.42885</v>
      </c>
      <c r="BX237" s="637">
        <f t="shared" si="501"/>
        <v>626152.42885000003</v>
      </c>
      <c r="BY237" s="707">
        <f t="shared" si="502"/>
        <v>17622.428850000026</v>
      </c>
      <c r="BZ237" s="298"/>
      <c r="CA237" s="379"/>
      <c r="CB237" s="219"/>
      <c r="CC237" s="464">
        <f t="shared" si="487"/>
        <v>26302.132611940302</v>
      </c>
      <c r="CD237" s="464">
        <f t="shared" si="503"/>
        <v>991302.13261194027</v>
      </c>
      <c r="CE237" s="465">
        <f t="shared" si="504"/>
        <v>375807.8317186567</v>
      </c>
      <c r="CF237" s="637">
        <f t="shared" si="472"/>
        <v>615494.30089328357</v>
      </c>
      <c r="CG237" s="707">
        <f t="shared" si="505"/>
        <v>6964.3008932835655</v>
      </c>
      <c r="CH237" s="298"/>
      <c r="CI237" s="465">
        <f t="shared" si="506"/>
        <v>365550</v>
      </c>
      <c r="CJ237" s="464">
        <f t="shared" si="473"/>
        <v>599450</v>
      </c>
      <c r="CK237" s="637">
        <f t="shared" si="474"/>
        <v>17622.42885</v>
      </c>
      <c r="CL237" s="637">
        <f t="shared" ref="CL237:CL244" si="563">CJ237+CK237</f>
        <v>617072.42885000003</v>
      </c>
      <c r="CM237" s="707">
        <f t="shared" si="507"/>
        <v>8542.4288500000257</v>
      </c>
      <c r="CN237" s="298"/>
      <c r="CO237" s="379"/>
      <c r="CP237" s="539"/>
      <c r="CQ237" s="379"/>
      <c r="CR237" s="26"/>
      <c r="CS237" s="519">
        <f t="shared" ref="CS237:CS244" si="564">$BJ237</f>
        <v>965000</v>
      </c>
      <c r="CT237" s="520">
        <f t="shared" si="486"/>
        <v>399150</v>
      </c>
      <c r="CU237" s="521">
        <f t="shared" si="508"/>
        <v>565850</v>
      </c>
      <c r="CV237" s="523">
        <f t="shared" si="509"/>
        <v>-42680</v>
      </c>
      <c r="CW237" s="26"/>
      <c r="CX237" s="519">
        <f t="shared" ref="CX237:CX244" si="565">$BJ237</f>
        <v>965000</v>
      </c>
      <c r="CY237" s="520">
        <f t="shared" si="483"/>
        <v>337750</v>
      </c>
      <c r="CZ237" s="521">
        <f t="shared" si="510"/>
        <v>627250</v>
      </c>
      <c r="DA237" s="522">
        <f t="shared" si="511"/>
        <v>18720</v>
      </c>
      <c r="DB237" s="521">
        <f t="shared" ref="DB237:DB244" si="566">DB236</f>
        <v>16500</v>
      </c>
      <c r="DC237" s="521">
        <f t="shared" si="512"/>
        <v>643750</v>
      </c>
      <c r="DD237" s="522">
        <f t="shared" si="475"/>
        <v>35220</v>
      </c>
      <c r="DE237" s="533">
        <f t="shared" ref="DE237:DE244" si="567">DD237*7/365.2425</f>
        <v>675.00359350294661</v>
      </c>
      <c r="DF237" s="26"/>
      <c r="DG237" s="379"/>
      <c r="DH237" s="480"/>
      <c r="DI237" s="519">
        <f t="shared" ref="DI237:DI244" si="568">$BJ237</f>
        <v>965000</v>
      </c>
      <c r="DJ237" s="520">
        <f t="shared" si="484"/>
        <v>419100</v>
      </c>
      <c r="DK237" s="529">
        <f t="shared" si="513"/>
        <v>545900</v>
      </c>
      <c r="DL237" s="743">
        <f t="shared" si="514"/>
        <v>-62630</v>
      </c>
      <c r="DM237" s="744">
        <f t="shared" si="515"/>
        <v>-1200.3258109338317</v>
      </c>
      <c r="DN237" s="480"/>
      <c r="DO237" s="379"/>
      <c r="DP237" s="484"/>
      <c r="DQ237" s="519">
        <f t="shared" ref="DQ237:DQ244" si="569">$BJ237</f>
        <v>965000</v>
      </c>
      <c r="DR237" s="708">
        <f t="shared" si="516"/>
        <v>406700</v>
      </c>
      <c r="DS237" s="529">
        <f t="shared" si="517"/>
        <v>558300</v>
      </c>
      <c r="DT237" s="743">
        <f t="shared" si="518"/>
        <v>-50230</v>
      </c>
      <c r="DU237" s="744">
        <f t="shared" si="519"/>
        <v>-962.67548272722911</v>
      </c>
      <c r="DV237" s="484"/>
      <c r="DW237" s="379"/>
      <c r="DX237" s="486"/>
      <c r="DY237" s="464">
        <f t="shared" si="476"/>
        <v>965000</v>
      </c>
      <c r="DZ237" s="708">
        <f t="shared" si="520"/>
        <v>355427.5</v>
      </c>
      <c r="EA237" s="529">
        <f t="shared" si="477"/>
        <v>609572.5</v>
      </c>
      <c r="EB237" s="530">
        <f t="shared" si="478"/>
        <v>1042.5</v>
      </c>
      <c r="EC237" s="533">
        <f t="shared" si="479"/>
        <v>39.959752766997269</v>
      </c>
      <c r="ED237" s="464">
        <f t="shared" ref="ED237:ED244" si="570">EE237-EB237</f>
        <v>0</v>
      </c>
      <c r="EE237" s="524">
        <f t="shared" si="521"/>
        <v>1042.5</v>
      </c>
      <c r="EF237" s="531">
        <f t="shared" si="480"/>
        <v>39.959752766997269</v>
      </c>
      <c r="EG237" s="531">
        <f t="shared" si="481"/>
        <v>19.979876383498635</v>
      </c>
      <c r="EH237" s="486"/>
      <c r="EI237" s="379"/>
      <c r="EJ237" s="686"/>
      <c r="EK237" s="519">
        <f t="shared" ref="EK237:EK244" si="571">$BJ237</f>
        <v>965000</v>
      </c>
      <c r="EL237" s="708">
        <f t="shared" si="522"/>
        <v>262850</v>
      </c>
      <c r="EM237" s="529">
        <f t="shared" si="523"/>
        <v>702150</v>
      </c>
      <c r="EN237" s="530">
        <f t="shared" si="524"/>
        <v>93620</v>
      </c>
      <c r="EO237" s="531">
        <f t="shared" si="525"/>
        <v>1794.2599779598486</v>
      </c>
      <c r="EP237" s="641">
        <f t="shared" si="526"/>
        <v>0</v>
      </c>
      <c r="EQ237" s="530">
        <f t="shared" si="527"/>
        <v>93620</v>
      </c>
      <c r="ER237" s="532">
        <f t="shared" si="528"/>
        <v>1794.2599779598486</v>
      </c>
      <c r="ES237" s="686"/>
      <c r="ET237" s="379"/>
      <c r="EU237" s="686"/>
      <c r="EV237" s="519">
        <f t="shared" ref="EV237:EV244" si="572">$BJ237</f>
        <v>965000</v>
      </c>
      <c r="EW237" s="708">
        <f t="shared" si="529"/>
        <v>355950</v>
      </c>
      <c r="EX237" s="529">
        <f t="shared" si="530"/>
        <v>609050</v>
      </c>
      <c r="EY237" s="530">
        <f t="shared" si="531"/>
        <v>520</v>
      </c>
      <c r="EZ237" s="531">
        <f t="shared" si="532"/>
        <v>9.9659815054381671</v>
      </c>
      <c r="FA237" s="641">
        <f t="shared" si="533"/>
        <v>0</v>
      </c>
      <c r="FB237" s="530">
        <f t="shared" si="534"/>
        <v>520</v>
      </c>
      <c r="FC237" s="532">
        <f t="shared" si="535"/>
        <v>9.9659815054381671</v>
      </c>
      <c r="FD237" s="686"/>
      <c r="FE237" s="379"/>
      <c r="FF237" s="686"/>
      <c r="FG237" s="519">
        <f t="shared" ref="FG237:FG244" si="573">$BJ237</f>
        <v>965000</v>
      </c>
      <c r="FH237" s="708">
        <f t="shared" si="536"/>
        <v>352650</v>
      </c>
      <c r="FI237" s="529">
        <f t="shared" si="537"/>
        <v>612350</v>
      </c>
      <c r="FJ237" s="530">
        <f t="shared" si="538"/>
        <v>3820</v>
      </c>
      <c r="FK237" s="531">
        <f t="shared" si="539"/>
        <v>73.21163336687269</v>
      </c>
      <c r="FL237" s="641">
        <f t="shared" si="540"/>
        <v>0</v>
      </c>
      <c r="FM237" s="530">
        <f t="shared" si="541"/>
        <v>3820</v>
      </c>
      <c r="FN237" s="532">
        <f t="shared" si="542"/>
        <v>73.21163336687269</v>
      </c>
      <c r="FO237" s="686"/>
      <c r="FP237" s="379"/>
      <c r="FQ237" s="686"/>
      <c r="FR237" s="519">
        <f t="shared" ref="FR237:FR244" si="574">$BJ237</f>
        <v>965000</v>
      </c>
      <c r="FS237" s="708">
        <f t="shared" si="543"/>
        <v>305550</v>
      </c>
      <c r="FT237" s="529">
        <f t="shared" si="544"/>
        <v>659450</v>
      </c>
      <c r="FU237" s="530">
        <f t="shared" si="545"/>
        <v>50920</v>
      </c>
      <c r="FV237" s="531">
        <f t="shared" si="546"/>
        <v>975.89957357098365</v>
      </c>
      <c r="FW237" s="641">
        <f t="shared" si="547"/>
        <v>0</v>
      </c>
      <c r="FX237" s="530">
        <f t="shared" si="548"/>
        <v>50920</v>
      </c>
      <c r="FY237" s="532">
        <f t="shared" si="549"/>
        <v>975.89957357098365</v>
      </c>
      <c r="FZ237" s="686"/>
      <c r="GA237" s="379"/>
      <c r="GB237" s="379"/>
      <c r="GC237" s="379"/>
      <c r="GD237" s="379"/>
      <c r="GE237" s="379"/>
      <c r="GF237" s="379"/>
      <c r="GG237" s="379"/>
    </row>
    <row r="238" spans="1:189" s="1" customFormat="1" x14ac:dyDescent="0.25">
      <c r="A238" s="379"/>
      <c r="B238" s="379"/>
      <c r="C238" s="379"/>
      <c r="D238" s="379"/>
      <c r="E238" s="379"/>
      <c r="F238" s="379"/>
      <c r="G238" s="379"/>
      <c r="H238" s="379"/>
      <c r="I238" s="539"/>
      <c r="J238" s="379"/>
      <c r="K238" s="379"/>
      <c r="L238" s="379"/>
      <c r="M238" s="379"/>
      <c r="N238" s="379"/>
      <c r="O238" s="379"/>
      <c r="P238" s="379"/>
      <c r="Q238" s="379"/>
      <c r="R238" s="539"/>
      <c r="S238" s="379"/>
      <c r="T238" s="228"/>
      <c r="U238" s="450">
        <f t="shared" ref="U238:U244" si="575">$BJ238</f>
        <v>970000</v>
      </c>
      <c r="V238" s="712">
        <f t="shared" ref="V238:V244" si="576">$CG238</f>
        <v>6964.3008932835655</v>
      </c>
      <c r="W238" s="752">
        <f t="shared" ref="W238:W244" si="577">$CV238</f>
        <v>-42980</v>
      </c>
      <c r="X238" s="697">
        <f t="shared" ref="X238:X244" si="578">$DD238</f>
        <v>35420</v>
      </c>
      <c r="Y238" s="745">
        <f t="shared" ref="Y238:Y244" si="579">$DL238</f>
        <v>-63080</v>
      </c>
      <c r="Z238" s="642">
        <f t="shared" ref="Z238:Z244" si="580">$DT238</f>
        <v>-50530</v>
      </c>
      <c r="AA238" s="439">
        <f t="shared" ref="AA238:AA244" si="581">$EB238</f>
        <v>1042.5</v>
      </c>
      <c r="AB238" s="713">
        <f t="shared" ref="AB238:AB244" si="582">$EE238</f>
        <v>1042.5</v>
      </c>
      <c r="AC238" s="630">
        <f t="shared" si="488"/>
        <v>51220</v>
      </c>
      <c r="AD238" s="459">
        <f t="shared" si="489"/>
        <v>51220</v>
      </c>
      <c r="AE238" s="228"/>
      <c r="AF238" s="379"/>
      <c r="AG238" s="228"/>
      <c r="AH238" s="715">
        <f t="shared" si="490"/>
        <v>1.1387391499531649</v>
      </c>
      <c r="AI238" s="749">
        <f t="shared" si="550"/>
        <v>-7.0276987475064585</v>
      </c>
      <c r="AJ238" s="716">
        <f t="shared" si="491"/>
        <v>5.7915562968049965</v>
      </c>
      <c r="AK238" s="746">
        <f t="shared" si="551"/>
        <v>-10.314267961673044</v>
      </c>
      <c r="AL238" s="643">
        <f t="shared" si="552"/>
        <v>-8.2622060891461455</v>
      </c>
      <c r="AM238" s="457">
        <f t="shared" si="553"/>
        <v>0.17046011968998331</v>
      </c>
      <c r="AN238" s="717">
        <f t="shared" si="492"/>
        <v>0.17046011968998331</v>
      </c>
      <c r="AO238" s="633">
        <f t="shared" si="493"/>
        <v>8.3750286144085813</v>
      </c>
      <c r="AP238" s="634">
        <f t="shared" si="494"/>
        <v>8.3750286144085813</v>
      </c>
      <c r="AQ238" s="222"/>
      <c r="AR238" s="379"/>
      <c r="AS238" s="228"/>
      <c r="AT238" s="772">
        <f t="shared" si="554"/>
        <v>970000</v>
      </c>
      <c r="AU238" s="773">
        <f t="shared" si="495"/>
        <v>133.47325750148178</v>
      </c>
      <c r="AV238" s="750">
        <f t="shared" si="555"/>
        <v>-823.72670212256241</v>
      </c>
      <c r="AW238" s="720">
        <f t="shared" si="556"/>
        <v>678.83666331273059</v>
      </c>
      <c r="AX238" s="775">
        <f t="shared" si="557"/>
        <v>-1208.9502180058455</v>
      </c>
      <c r="AY238" s="643">
        <f t="shared" si="558"/>
        <v>-968.42508744190502</v>
      </c>
      <c r="AZ238" s="457">
        <f t="shared" si="559"/>
        <v>19.979876383498635</v>
      </c>
      <c r="BA238" s="717">
        <f t="shared" si="560"/>
        <v>19.979876383498635</v>
      </c>
      <c r="BB238" s="458">
        <f t="shared" si="496"/>
        <v>981.64917828565956</v>
      </c>
      <c r="BC238" s="459">
        <f t="shared" si="496"/>
        <v>981.64917828565956</v>
      </c>
      <c r="BD238" s="222"/>
      <c r="BE238" s="774"/>
      <c r="BF238" s="539"/>
      <c r="BG238" s="379"/>
      <c r="BH238" s="379"/>
      <c r="BI238" s="460"/>
      <c r="BJ238" s="464">
        <f t="shared" ref="BJ238:BJ244" si="583">BJ237+5000</f>
        <v>970000</v>
      </c>
      <c r="BK238" s="465">
        <f t="shared" si="497"/>
        <v>358420</v>
      </c>
      <c r="BL238" s="637">
        <f t="shared" si="498"/>
        <v>611580</v>
      </c>
      <c r="BM238" s="219"/>
      <c r="BN238" s="219"/>
      <c r="BO238" s="464">
        <f t="shared" si="561"/>
        <v>970000</v>
      </c>
      <c r="BP238" s="465">
        <f t="shared" si="499"/>
        <v>421500</v>
      </c>
      <c r="BQ238" s="637">
        <f t="shared" si="562"/>
        <v>548500</v>
      </c>
      <c r="BR238" s="707">
        <f t="shared" si="500"/>
        <v>-63080</v>
      </c>
      <c r="BS238" s="298"/>
      <c r="BT238" s="379"/>
      <c r="BU238" s="298"/>
      <c r="BV238" s="464">
        <f t="shared" ref="BV238:BV244" si="584">BV237+5000</f>
        <v>970000</v>
      </c>
      <c r="BW238" s="464">
        <f t="shared" ref="BW238:BW244" si="585">BW237</f>
        <v>17622.42885</v>
      </c>
      <c r="BX238" s="637">
        <f t="shared" si="501"/>
        <v>629202.42885000003</v>
      </c>
      <c r="BY238" s="707">
        <f t="shared" si="502"/>
        <v>17622.428850000026</v>
      </c>
      <c r="BZ238" s="298"/>
      <c r="CA238" s="379"/>
      <c r="CB238" s="219"/>
      <c r="CC238" s="464">
        <f t="shared" si="487"/>
        <v>26302.132611940302</v>
      </c>
      <c r="CD238" s="464">
        <f t="shared" si="503"/>
        <v>996302.13261194027</v>
      </c>
      <c r="CE238" s="465">
        <f t="shared" si="504"/>
        <v>377757.8317186567</v>
      </c>
      <c r="CF238" s="637">
        <f t="shared" ref="CF238:CF244" si="586">CD238-CE238</f>
        <v>618544.30089328357</v>
      </c>
      <c r="CG238" s="707">
        <f t="shared" si="505"/>
        <v>6964.3008932835655</v>
      </c>
      <c r="CH238" s="298"/>
      <c r="CI238" s="465">
        <f t="shared" si="506"/>
        <v>367500</v>
      </c>
      <c r="CJ238" s="464">
        <f t="shared" ref="CJ238:CJ244" si="587">BV238-CI238</f>
        <v>602500</v>
      </c>
      <c r="CK238" s="637">
        <f t="shared" ref="CK238:CK244" si="588">CK237</f>
        <v>17622.42885</v>
      </c>
      <c r="CL238" s="637">
        <f t="shared" si="563"/>
        <v>620122.42885000003</v>
      </c>
      <c r="CM238" s="707">
        <f t="shared" si="507"/>
        <v>8542.4288500000257</v>
      </c>
      <c r="CN238" s="298"/>
      <c r="CO238" s="379"/>
      <c r="CP238" s="539"/>
      <c r="CQ238" s="379"/>
      <c r="CR238" s="26"/>
      <c r="CS238" s="519">
        <f t="shared" si="564"/>
        <v>970000</v>
      </c>
      <c r="CT238" s="520">
        <f t="shared" si="486"/>
        <v>401400</v>
      </c>
      <c r="CU238" s="521">
        <f t="shared" si="508"/>
        <v>568600</v>
      </c>
      <c r="CV238" s="523">
        <f t="shared" si="509"/>
        <v>-42980</v>
      </c>
      <c r="CW238" s="26"/>
      <c r="CX238" s="519">
        <f t="shared" si="565"/>
        <v>970000</v>
      </c>
      <c r="CY238" s="520">
        <f t="shared" si="483"/>
        <v>339500</v>
      </c>
      <c r="CZ238" s="521">
        <f t="shared" si="510"/>
        <v>630500</v>
      </c>
      <c r="DA238" s="522">
        <f t="shared" si="511"/>
        <v>18920</v>
      </c>
      <c r="DB238" s="521">
        <f t="shared" si="566"/>
        <v>16500</v>
      </c>
      <c r="DC238" s="521">
        <f t="shared" si="512"/>
        <v>647000</v>
      </c>
      <c r="DD238" s="522">
        <f t="shared" ref="DD238:DD244" si="589">DC238-$BL238</f>
        <v>35420</v>
      </c>
      <c r="DE238" s="533">
        <f t="shared" si="567"/>
        <v>678.83666331273059</v>
      </c>
      <c r="DF238" s="26"/>
      <c r="DG238" s="379"/>
      <c r="DH238" s="480"/>
      <c r="DI238" s="519">
        <f t="shared" si="568"/>
        <v>970000</v>
      </c>
      <c r="DJ238" s="520">
        <f t="shared" si="484"/>
        <v>421500</v>
      </c>
      <c r="DK238" s="529">
        <f t="shared" si="513"/>
        <v>548500</v>
      </c>
      <c r="DL238" s="743">
        <f t="shared" si="514"/>
        <v>-63080</v>
      </c>
      <c r="DM238" s="744">
        <f t="shared" si="515"/>
        <v>-1208.9502180058455</v>
      </c>
      <c r="DN238" s="480"/>
      <c r="DO238" s="379"/>
      <c r="DP238" s="484"/>
      <c r="DQ238" s="519">
        <f t="shared" si="569"/>
        <v>970000</v>
      </c>
      <c r="DR238" s="708">
        <f t="shared" si="516"/>
        <v>408950</v>
      </c>
      <c r="DS238" s="529">
        <f t="shared" si="517"/>
        <v>561050</v>
      </c>
      <c r="DT238" s="743">
        <f t="shared" si="518"/>
        <v>-50530</v>
      </c>
      <c r="DU238" s="744">
        <f t="shared" si="519"/>
        <v>-968.42508744190502</v>
      </c>
      <c r="DV238" s="484"/>
      <c r="DW238" s="379"/>
      <c r="DX238" s="486"/>
      <c r="DY238" s="464">
        <f t="shared" ref="DY238:DY244" si="590">$BJ238</f>
        <v>970000</v>
      </c>
      <c r="DZ238" s="708">
        <f t="shared" si="520"/>
        <v>357377.5</v>
      </c>
      <c r="EA238" s="529">
        <f t="shared" ref="EA238:EA244" si="591">$BJ238-DZ238</f>
        <v>612622.5</v>
      </c>
      <c r="EB238" s="530">
        <f t="shared" ref="EB238:EB244" si="592">EA238-$BL238</f>
        <v>1042.5</v>
      </c>
      <c r="EC238" s="533">
        <f t="shared" ref="EC238:EC244" si="593">EB238*14/365.2425</f>
        <v>39.959752766997269</v>
      </c>
      <c r="ED238" s="464">
        <f t="shared" si="570"/>
        <v>0</v>
      </c>
      <c r="EE238" s="524">
        <f t="shared" si="521"/>
        <v>1042.5</v>
      </c>
      <c r="EF238" s="531">
        <f t="shared" ref="EF238:EF244" si="594">EE238*14/365.2425</f>
        <v>39.959752766997269</v>
      </c>
      <c r="EG238" s="531">
        <f t="shared" ref="EG238:EG244" si="595">EF238/2</f>
        <v>19.979876383498635</v>
      </c>
      <c r="EH238" s="486"/>
      <c r="EI238" s="379"/>
      <c r="EJ238" s="686"/>
      <c r="EK238" s="519">
        <f t="shared" si="571"/>
        <v>970000</v>
      </c>
      <c r="EL238" s="708">
        <f t="shared" si="522"/>
        <v>264250</v>
      </c>
      <c r="EM238" s="529">
        <f t="shared" si="523"/>
        <v>705750</v>
      </c>
      <c r="EN238" s="530">
        <f t="shared" si="524"/>
        <v>94170</v>
      </c>
      <c r="EO238" s="531">
        <f t="shared" si="525"/>
        <v>1804.8009199367543</v>
      </c>
      <c r="EP238" s="641">
        <f t="shared" si="526"/>
        <v>0</v>
      </c>
      <c r="EQ238" s="530">
        <f t="shared" si="527"/>
        <v>94170</v>
      </c>
      <c r="ER238" s="532">
        <f t="shared" si="528"/>
        <v>1804.8009199367543</v>
      </c>
      <c r="ES238" s="686"/>
      <c r="ET238" s="379"/>
      <c r="EU238" s="686"/>
      <c r="EV238" s="519">
        <f t="shared" si="572"/>
        <v>970000</v>
      </c>
      <c r="EW238" s="708">
        <f t="shared" si="529"/>
        <v>357900</v>
      </c>
      <c r="EX238" s="529">
        <f t="shared" si="530"/>
        <v>612100</v>
      </c>
      <c r="EY238" s="530">
        <f t="shared" si="531"/>
        <v>520</v>
      </c>
      <c r="EZ238" s="531">
        <f t="shared" si="532"/>
        <v>9.9659815054381671</v>
      </c>
      <c r="FA238" s="641">
        <f t="shared" si="533"/>
        <v>0</v>
      </c>
      <c r="FB238" s="530">
        <f t="shared" si="534"/>
        <v>520</v>
      </c>
      <c r="FC238" s="532">
        <f t="shared" si="535"/>
        <v>9.9659815054381671</v>
      </c>
      <c r="FD238" s="686"/>
      <c r="FE238" s="379"/>
      <c r="FF238" s="686"/>
      <c r="FG238" s="519">
        <f t="shared" si="573"/>
        <v>970000</v>
      </c>
      <c r="FH238" s="708">
        <f t="shared" si="536"/>
        <v>354600</v>
      </c>
      <c r="FI238" s="529">
        <f t="shared" si="537"/>
        <v>615400</v>
      </c>
      <c r="FJ238" s="530">
        <f t="shared" si="538"/>
        <v>3820</v>
      </c>
      <c r="FK238" s="531">
        <f t="shared" si="539"/>
        <v>73.21163336687269</v>
      </c>
      <c r="FL238" s="641">
        <f t="shared" si="540"/>
        <v>0</v>
      </c>
      <c r="FM238" s="530">
        <f t="shared" si="541"/>
        <v>3820</v>
      </c>
      <c r="FN238" s="532">
        <f t="shared" si="542"/>
        <v>73.21163336687269</v>
      </c>
      <c r="FO238" s="686"/>
      <c r="FP238" s="379"/>
      <c r="FQ238" s="686"/>
      <c r="FR238" s="519">
        <f t="shared" si="574"/>
        <v>970000</v>
      </c>
      <c r="FS238" s="708">
        <f t="shared" si="543"/>
        <v>307200</v>
      </c>
      <c r="FT238" s="529">
        <f t="shared" si="544"/>
        <v>662800</v>
      </c>
      <c r="FU238" s="530">
        <f t="shared" si="545"/>
        <v>51220</v>
      </c>
      <c r="FV238" s="531">
        <f t="shared" si="546"/>
        <v>981.64917828565956</v>
      </c>
      <c r="FW238" s="641">
        <f t="shared" si="547"/>
        <v>0</v>
      </c>
      <c r="FX238" s="530">
        <f t="shared" si="548"/>
        <v>51220</v>
      </c>
      <c r="FY238" s="532">
        <f t="shared" si="549"/>
        <v>981.64917828565956</v>
      </c>
      <c r="FZ238" s="686"/>
      <c r="GA238" s="379"/>
      <c r="GB238" s="379"/>
      <c r="GC238" s="379"/>
      <c r="GD238" s="379"/>
      <c r="GE238" s="379"/>
      <c r="GF238" s="379"/>
      <c r="GG238" s="379"/>
    </row>
    <row r="239" spans="1:189" s="1" customFormat="1" x14ac:dyDescent="0.25">
      <c r="A239" s="379"/>
      <c r="B239" s="379"/>
      <c r="C239" s="379"/>
      <c r="D239" s="379"/>
      <c r="E239" s="379"/>
      <c r="F239" s="379"/>
      <c r="G239" s="379"/>
      <c r="H239" s="379"/>
      <c r="I239" s="539"/>
      <c r="J239" s="379"/>
      <c r="K239" s="379"/>
      <c r="L239" s="379"/>
      <c r="M239" s="379"/>
      <c r="N239" s="379"/>
      <c r="O239" s="379"/>
      <c r="P239" s="379"/>
      <c r="Q239" s="379"/>
      <c r="R239" s="539"/>
      <c r="S239" s="379"/>
      <c r="T239" s="228"/>
      <c r="U239" s="450">
        <f t="shared" si="575"/>
        <v>975000</v>
      </c>
      <c r="V239" s="712">
        <f t="shared" si="576"/>
        <v>6964.3008932835655</v>
      </c>
      <c r="W239" s="752">
        <f t="shared" si="577"/>
        <v>-43280</v>
      </c>
      <c r="X239" s="697">
        <f t="shared" si="578"/>
        <v>35620</v>
      </c>
      <c r="Y239" s="745">
        <f t="shared" si="579"/>
        <v>-63530</v>
      </c>
      <c r="Z239" s="642">
        <f t="shared" si="580"/>
        <v>-50830</v>
      </c>
      <c r="AA239" s="439">
        <f t="shared" si="581"/>
        <v>1042.5</v>
      </c>
      <c r="AB239" s="713">
        <f t="shared" si="582"/>
        <v>1042.5</v>
      </c>
      <c r="AC239" s="630">
        <f t="shared" si="488"/>
        <v>51520</v>
      </c>
      <c r="AD239" s="459">
        <f t="shared" si="489"/>
        <v>51520</v>
      </c>
      <c r="AE239" s="228"/>
      <c r="AF239" s="379"/>
      <c r="AG239" s="228"/>
      <c r="AH239" s="715">
        <f t="shared" si="490"/>
        <v>1.1330883447413185</v>
      </c>
      <c r="AI239" s="749">
        <f t="shared" si="550"/>
        <v>-7.0416348046792381</v>
      </c>
      <c r="AJ239" s="716">
        <f t="shared" si="491"/>
        <v>5.7953565559767668</v>
      </c>
      <c r="AK239" s="746">
        <f t="shared" si="551"/>
        <v>-10.336299887737338</v>
      </c>
      <c r="AL239" s="643">
        <f t="shared" si="552"/>
        <v>-8.2700161072515179</v>
      </c>
      <c r="AM239" s="457">
        <f t="shared" si="553"/>
        <v>0.16961423946113921</v>
      </c>
      <c r="AN239" s="717">
        <f t="shared" si="492"/>
        <v>0.16961423946113921</v>
      </c>
      <c r="AO239" s="633">
        <f t="shared" si="493"/>
        <v>8.3822787693409051</v>
      </c>
      <c r="AP239" s="634">
        <f t="shared" si="494"/>
        <v>8.3822787693409051</v>
      </c>
      <c r="AQ239" s="222"/>
      <c r="AR239" s="379"/>
      <c r="AS239" s="228"/>
      <c r="AT239" s="772">
        <f t="shared" si="554"/>
        <v>975000</v>
      </c>
      <c r="AU239" s="773">
        <f t="shared" si="495"/>
        <v>133.47325750148178</v>
      </c>
      <c r="AV239" s="750">
        <f t="shared" si="555"/>
        <v>-829.47630683723821</v>
      </c>
      <c r="AW239" s="720">
        <f t="shared" si="556"/>
        <v>682.66973312251446</v>
      </c>
      <c r="AX239" s="775">
        <f t="shared" si="557"/>
        <v>-1217.5746250778593</v>
      </c>
      <c r="AY239" s="643">
        <f t="shared" si="558"/>
        <v>-974.17469215658093</v>
      </c>
      <c r="AZ239" s="457">
        <f t="shared" si="559"/>
        <v>19.979876383498635</v>
      </c>
      <c r="BA239" s="717">
        <f t="shared" si="560"/>
        <v>19.979876383498635</v>
      </c>
      <c r="BB239" s="458">
        <f t="shared" si="496"/>
        <v>987.39878300033536</v>
      </c>
      <c r="BC239" s="459">
        <f t="shared" si="496"/>
        <v>987.39878300033536</v>
      </c>
      <c r="BD239" s="222"/>
      <c r="BE239" s="774"/>
      <c r="BF239" s="539"/>
      <c r="BG239" s="379"/>
      <c r="BH239" s="379"/>
      <c r="BI239" s="460"/>
      <c r="BJ239" s="464">
        <f t="shared" si="583"/>
        <v>975000</v>
      </c>
      <c r="BK239" s="465">
        <f t="shared" si="497"/>
        <v>360370</v>
      </c>
      <c r="BL239" s="637">
        <f t="shared" si="498"/>
        <v>614630</v>
      </c>
      <c r="BM239" s="219"/>
      <c r="BN239" s="219"/>
      <c r="BO239" s="464">
        <f t="shared" si="561"/>
        <v>975000</v>
      </c>
      <c r="BP239" s="465">
        <f t="shared" si="499"/>
        <v>423900</v>
      </c>
      <c r="BQ239" s="637">
        <f t="shared" si="562"/>
        <v>551100</v>
      </c>
      <c r="BR239" s="707">
        <f t="shared" si="500"/>
        <v>-63530</v>
      </c>
      <c r="BS239" s="298"/>
      <c r="BT239" s="379"/>
      <c r="BU239" s="298"/>
      <c r="BV239" s="464">
        <f t="shared" si="584"/>
        <v>975000</v>
      </c>
      <c r="BW239" s="464">
        <f t="shared" si="585"/>
        <v>17622.42885</v>
      </c>
      <c r="BX239" s="637">
        <f t="shared" si="501"/>
        <v>632252.42885000003</v>
      </c>
      <c r="BY239" s="707">
        <f t="shared" si="502"/>
        <v>17622.428850000026</v>
      </c>
      <c r="BZ239" s="298"/>
      <c r="CA239" s="379"/>
      <c r="CB239" s="219"/>
      <c r="CC239" s="464">
        <f t="shared" si="487"/>
        <v>26302.132611940302</v>
      </c>
      <c r="CD239" s="464">
        <f t="shared" si="503"/>
        <v>1001302.1326119403</v>
      </c>
      <c r="CE239" s="465">
        <f t="shared" si="504"/>
        <v>379707.8317186567</v>
      </c>
      <c r="CF239" s="637">
        <f t="shared" si="586"/>
        <v>621594.30089328357</v>
      </c>
      <c r="CG239" s="707">
        <f t="shared" si="505"/>
        <v>6964.3008932835655</v>
      </c>
      <c r="CH239" s="298"/>
      <c r="CI239" s="465">
        <f t="shared" si="506"/>
        <v>369450</v>
      </c>
      <c r="CJ239" s="464">
        <f t="shared" si="587"/>
        <v>605550</v>
      </c>
      <c r="CK239" s="637">
        <f t="shared" si="588"/>
        <v>17622.42885</v>
      </c>
      <c r="CL239" s="637">
        <f t="shared" si="563"/>
        <v>623172.42885000003</v>
      </c>
      <c r="CM239" s="707">
        <f t="shared" si="507"/>
        <v>8542.4288500000257</v>
      </c>
      <c r="CN239" s="298"/>
      <c r="CO239" s="379"/>
      <c r="CP239" s="539"/>
      <c r="CQ239" s="379"/>
      <c r="CR239" s="26"/>
      <c r="CS239" s="519">
        <f t="shared" si="564"/>
        <v>975000</v>
      </c>
      <c r="CT239" s="520">
        <f t="shared" si="486"/>
        <v>403650</v>
      </c>
      <c r="CU239" s="521">
        <f t="shared" si="508"/>
        <v>571350</v>
      </c>
      <c r="CV239" s="523">
        <f t="shared" si="509"/>
        <v>-43280</v>
      </c>
      <c r="CW239" s="26"/>
      <c r="CX239" s="519">
        <f t="shared" si="565"/>
        <v>975000</v>
      </c>
      <c r="CY239" s="520">
        <f t="shared" si="483"/>
        <v>341250</v>
      </c>
      <c r="CZ239" s="521">
        <f t="shared" si="510"/>
        <v>633750</v>
      </c>
      <c r="DA239" s="522">
        <f t="shared" si="511"/>
        <v>19120</v>
      </c>
      <c r="DB239" s="521">
        <f t="shared" si="566"/>
        <v>16500</v>
      </c>
      <c r="DC239" s="521">
        <f t="shared" si="512"/>
        <v>650250</v>
      </c>
      <c r="DD239" s="522">
        <f t="shared" si="589"/>
        <v>35620</v>
      </c>
      <c r="DE239" s="533">
        <f t="shared" si="567"/>
        <v>682.66973312251446</v>
      </c>
      <c r="DF239" s="26"/>
      <c r="DG239" s="379"/>
      <c r="DH239" s="480"/>
      <c r="DI239" s="519">
        <f t="shared" si="568"/>
        <v>975000</v>
      </c>
      <c r="DJ239" s="520">
        <f t="shared" si="484"/>
        <v>423900</v>
      </c>
      <c r="DK239" s="529">
        <f t="shared" si="513"/>
        <v>551100</v>
      </c>
      <c r="DL239" s="743">
        <f t="shared" si="514"/>
        <v>-63530</v>
      </c>
      <c r="DM239" s="744">
        <f t="shared" si="515"/>
        <v>-1217.5746250778593</v>
      </c>
      <c r="DN239" s="480"/>
      <c r="DO239" s="379"/>
      <c r="DP239" s="484"/>
      <c r="DQ239" s="519">
        <f t="shared" si="569"/>
        <v>975000</v>
      </c>
      <c r="DR239" s="708">
        <f t="shared" si="516"/>
        <v>411200</v>
      </c>
      <c r="DS239" s="529">
        <f t="shared" si="517"/>
        <v>563800</v>
      </c>
      <c r="DT239" s="743">
        <f t="shared" si="518"/>
        <v>-50830</v>
      </c>
      <c r="DU239" s="744">
        <f t="shared" si="519"/>
        <v>-974.17469215658093</v>
      </c>
      <c r="DV239" s="484"/>
      <c r="DW239" s="379"/>
      <c r="DX239" s="486"/>
      <c r="DY239" s="464">
        <f t="shared" si="590"/>
        <v>975000</v>
      </c>
      <c r="DZ239" s="708">
        <f t="shared" si="520"/>
        <v>359327.5</v>
      </c>
      <c r="EA239" s="529">
        <f t="shared" si="591"/>
        <v>615672.5</v>
      </c>
      <c r="EB239" s="530">
        <f t="shared" si="592"/>
        <v>1042.5</v>
      </c>
      <c r="EC239" s="533">
        <f t="shared" si="593"/>
        <v>39.959752766997269</v>
      </c>
      <c r="ED239" s="464">
        <f t="shared" si="570"/>
        <v>0</v>
      </c>
      <c r="EE239" s="524">
        <f t="shared" si="521"/>
        <v>1042.5</v>
      </c>
      <c r="EF239" s="531">
        <f t="shared" si="594"/>
        <v>39.959752766997269</v>
      </c>
      <c r="EG239" s="531">
        <f t="shared" si="595"/>
        <v>19.979876383498635</v>
      </c>
      <c r="EH239" s="486"/>
      <c r="EI239" s="379"/>
      <c r="EJ239" s="686"/>
      <c r="EK239" s="519">
        <f t="shared" si="571"/>
        <v>975000</v>
      </c>
      <c r="EL239" s="708">
        <f t="shared" si="522"/>
        <v>265650</v>
      </c>
      <c r="EM239" s="529">
        <f t="shared" si="523"/>
        <v>709350</v>
      </c>
      <c r="EN239" s="530">
        <f t="shared" si="524"/>
        <v>94720</v>
      </c>
      <c r="EO239" s="531">
        <f t="shared" si="525"/>
        <v>1815.3418619136601</v>
      </c>
      <c r="EP239" s="641">
        <f t="shared" si="526"/>
        <v>0</v>
      </c>
      <c r="EQ239" s="530">
        <f t="shared" si="527"/>
        <v>94720</v>
      </c>
      <c r="ER239" s="532">
        <f t="shared" si="528"/>
        <v>1815.3418619136601</v>
      </c>
      <c r="ES239" s="686"/>
      <c r="ET239" s="379"/>
      <c r="EU239" s="686"/>
      <c r="EV239" s="519">
        <f t="shared" si="572"/>
        <v>975000</v>
      </c>
      <c r="EW239" s="708">
        <f t="shared" si="529"/>
        <v>359850</v>
      </c>
      <c r="EX239" s="529">
        <f t="shared" si="530"/>
        <v>615150</v>
      </c>
      <c r="EY239" s="530">
        <f t="shared" si="531"/>
        <v>520</v>
      </c>
      <c r="EZ239" s="531">
        <f t="shared" si="532"/>
        <v>9.9659815054381671</v>
      </c>
      <c r="FA239" s="641">
        <f t="shared" si="533"/>
        <v>0</v>
      </c>
      <c r="FB239" s="530">
        <f t="shared" si="534"/>
        <v>520</v>
      </c>
      <c r="FC239" s="532">
        <f t="shared" si="535"/>
        <v>9.9659815054381671</v>
      </c>
      <c r="FD239" s="686"/>
      <c r="FE239" s="379"/>
      <c r="FF239" s="686"/>
      <c r="FG239" s="519">
        <f t="shared" si="573"/>
        <v>975000</v>
      </c>
      <c r="FH239" s="708">
        <f t="shared" si="536"/>
        <v>356550</v>
      </c>
      <c r="FI239" s="529">
        <f t="shared" si="537"/>
        <v>618450</v>
      </c>
      <c r="FJ239" s="530">
        <f t="shared" si="538"/>
        <v>3820</v>
      </c>
      <c r="FK239" s="531">
        <f t="shared" si="539"/>
        <v>73.21163336687269</v>
      </c>
      <c r="FL239" s="641">
        <f t="shared" si="540"/>
        <v>0</v>
      </c>
      <c r="FM239" s="530">
        <f t="shared" si="541"/>
        <v>3820</v>
      </c>
      <c r="FN239" s="532">
        <f t="shared" si="542"/>
        <v>73.21163336687269</v>
      </c>
      <c r="FO239" s="686"/>
      <c r="FP239" s="379"/>
      <c r="FQ239" s="686"/>
      <c r="FR239" s="519">
        <f t="shared" si="574"/>
        <v>975000</v>
      </c>
      <c r="FS239" s="708">
        <f t="shared" si="543"/>
        <v>308850</v>
      </c>
      <c r="FT239" s="529">
        <f t="shared" si="544"/>
        <v>666150</v>
      </c>
      <c r="FU239" s="530">
        <f t="shared" si="545"/>
        <v>51520</v>
      </c>
      <c r="FV239" s="531">
        <f t="shared" si="546"/>
        <v>987.39878300033536</v>
      </c>
      <c r="FW239" s="641">
        <f t="shared" si="547"/>
        <v>0</v>
      </c>
      <c r="FX239" s="530">
        <f t="shared" si="548"/>
        <v>51520</v>
      </c>
      <c r="FY239" s="532">
        <f t="shared" si="549"/>
        <v>987.39878300033536</v>
      </c>
      <c r="FZ239" s="686"/>
      <c r="GA239" s="379"/>
      <c r="GB239" s="379"/>
      <c r="GC239" s="379"/>
      <c r="GD239" s="379"/>
      <c r="GE239" s="379"/>
      <c r="GF239" s="379"/>
      <c r="GG239" s="379"/>
    </row>
    <row r="240" spans="1:189" s="1" customFormat="1" x14ac:dyDescent="0.25">
      <c r="A240" s="379"/>
      <c r="B240" s="379"/>
      <c r="C240" s="379"/>
      <c r="D240" s="379"/>
      <c r="E240" s="379"/>
      <c r="F240" s="379"/>
      <c r="G240" s="379"/>
      <c r="H240" s="379"/>
      <c r="I240" s="539"/>
      <c r="J240" s="379"/>
      <c r="K240" s="379"/>
      <c r="L240" s="379"/>
      <c r="M240" s="379"/>
      <c r="N240" s="379"/>
      <c r="O240" s="379"/>
      <c r="P240" s="379"/>
      <c r="Q240" s="379"/>
      <c r="R240" s="539"/>
      <c r="S240" s="379"/>
      <c r="T240" s="228"/>
      <c r="U240" s="450">
        <f t="shared" si="575"/>
        <v>980000</v>
      </c>
      <c r="V240" s="712">
        <f t="shared" si="576"/>
        <v>6964.3008932835655</v>
      </c>
      <c r="W240" s="752">
        <f t="shared" si="577"/>
        <v>-43580</v>
      </c>
      <c r="X240" s="697">
        <f t="shared" si="578"/>
        <v>35820</v>
      </c>
      <c r="Y240" s="745">
        <f t="shared" si="579"/>
        <v>-63980</v>
      </c>
      <c r="Z240" s="642">
        <f t="shared" si="580"/>
        <v>-51130</v>
      </c>
      <c r="AA240" s="439">
        <f t="shared" si="581"/>
        <v>1042.5</v>
      </c>
      <c r="AB240" s="713">
        <f t="shared" si="582"/>
        <v>1042.5</v>
      </c>
      <c r="AC240" s="630">
        <f t="shared" si="488"/>
        <v>51820</v>
      </c>
      <c r="AD240" s="459">
        <f t="shared" si="489"/>
        <v>51820</v>
      </c>
      <c r="AE240" s="228"/>
      <c r="AF240" s="379"/>
      <c r="AG240" s="228"/>
      <c r="AH240" s="715">
        <f t="shared" si="490"/>
        <v>1.1274933449817972</v>
      </c>
      <c r="AI240" s="749">
        <f t="shared" si="550"/>
        <v>-7.055433234037042</v>
      </c>
      <c r="AJ240" s="716">
        <f t="shared" si="491"/>
        <v>5.799119285066701</v>
      </c>
      <c r="AK240" s="746">
        <f t="shared" si="551"/>
        <v>-10.358114233907525</v>
      </c>
      <c r="AL240" s="643">
        <f t="shared" si="552"/>
        <v>-8.2777489962440107</v>
      </c>
      <c r="AM240" s="457">
        <f t="shared" si="553"/>
        <v>0.16877671286102836</v>
      </c>
      <c r="AN240" s="717">
        <f t="shared" si="492"/>
        <v>0.16877671286102836</v>
      </c>
      <c r="AO240" s="633">
        <f t="shared" si="493"/>
        <v>8.389457324180805</v>
      </c>
      <c r="AP240" s="634">
        <f t="shared" si="494"/>
        <v>8.389457324180805</v>
      </c>
      <c r="AQ240" s="222"/>
      <c r="AR240" s="379"/>
      <c r="AS240" s="228"/>
      <c r="AT240" s="772">
        <f t="shared" si="554"/>
        <v>980000</v>
      </c>
      <c r="AU240" s="773">
        <f t="shared" si="495"/>
        <v>133.47325750148178</v>
      </c>
      <c r="AV240" s="750">
        <f t="shared" si="555"/>
        <v>-835.22591155191412</v>
      </c>
      <c r="AW240" s="720">
        <f t="shared" si="556"/>
        <v>686.50280293229844</v>
      </c>
      <c r="AX240" s="775">
        <f t="shared" si="557"/>
        <v>-1226.1990321498731</v>
      </c>
      <c r="AY240" s="643">
        <f t="shared" si="558"/>
        <v>-979.92429687125673</v>
      </c>
      <c r="AZ240" s="457">
        <f t="shared" si="559"/>
        <v>19.979876383498635</v>
      </c>
      <c r="BA240" s="717">
        <f t="shared" si="560"/>
        <v>19.979876383498635</v>
      </c>
      <c r="BB240" s="458">
        <f t="shared" si="496"/>
        <v>993.14838771501127</v>
      </c>
      <c r="BC240" s="459">
        <f t="shared" si="496"/>
        <v>993.14838771501127</v>
      </c>
      <c r="BD240" s="222"/>
      <c r="BE240" s="774"/>
      <c r="BF240" s="539"/>
      <c r="BG240" s="379"/>
      <c r="BH240" s="379"/>
      <c r="BI240" s="460"/>
      <c r="BJ240" s="464">
        <f t="shared" si="583"/>
        <v>980000</v>
      </c>
      <c r="BK240" s="465">
        <f t="shared" si="497"/>
        <v>362320</v>
      </c>
      <c r="BL240" s="637">
        <f t="shared" si="498"/>
        <v>617680</v>
      </c>
      <c r="BM240" s="219"/>
      <c r="BN240" s="219"/>
      <c r="BO240" s="464">
        <f t="shared" si="561"/>
        <v>980000</v>
      </c>
      <c r="BP240" s="465">
        <f t="shared" si="499"/>
        <v>426300</v>
      </c>
      <c r="BQ240" s="637">
        <f t="shared" si="562"/>
        <v>553700</v>
      </c>
      <c r="BR240" s="707">
        <f t="shared" si="500"/>
        <v>-63980</v>
      </c>
      <c r="BS240" s="298"/>
      <c r="BT240" s="379"/>
      <c r="BU240" s="298"/>
      <c r="BV240" s="464">
        <f t="shared" si="584"/>
        <v>980000</v>
      </c>
      <c r="BW240" s="464">
        <f t="shared" si="585"/>
        <v>17622.42885</v>
      </c>
      <c r="BX240" s="637">
        <f t="shared" si="501"/>
        <v>635302.42885000003</v>
      </c>
      <c r="BY240" s="707">
        <f t="shared" si="502"/>
        <v>17622.428850000026</v>
      </c>
      <c r="BZ240" s="298"/>
      <c r="CA240" s="379"/>
      <c r="CB240" s="219"/>
      <c r="CC240" s="464">
        <f t="shared" si="487"/>
        <v>26302.132611940302</v>
      </c>
      <c r="CD240" s="464">
        <f t="shared" si="503"/>
        <v>1006302.1326119403</v>
      </c>
      <c r="CE240" s="465">
        <f t="shared" si="504"/>
        <v>381657.8317186567</v>
      </c>
      <c r="CF240" s="637">
        <f t="shared" si="586"/>
        <v>624644.30089328357</v>
      </c>
      <c r="CG240" s="707">
        <f t="shared" si="505"/>
        <v>6964.3008932835655</v>
      </c>
      <c r="CH240" s="298"/>
      <c r="CI240" s="465">
        <f t="shared" si="506"/>
        <v>371400</v>
      </c>
      <c r="CJ240" s="464">
        <f t="shared" si="587"/>
        <v>608600</v>
      </c>
      <c r="CK240" s="637">
        <f t="shared" si="588"/>
        <v>17622.42885</v>
      </c>
      <c r="CL240" s="637">
        <f t="shared" si="563"/>
        <v>626222.42885000003</v>
      </c>
      <c r="CM240" s="707">
        <f t="shared" si="507"/>
        <v>8542.4288500000257</v>
      </c>
      <c r="CN240" s="298"/>
      <c r="CO240" s="379"/>
      <c r="CP240" s="539"/>
      <c r="CQ240" s="379"/>
      <c r="CR240" s="26"/>
      <c r="CS240" s="519">
        <f t="shared" si="564"/>
        <v>980000</v>
      </c>
      <c r="CT240" s="520">
        <f t="shared" si="486"/>
        <v>405900</v>
      </c>
      <c r="CU240" s="521">
        <f t="shared" si="508"/>
        <v>574100</v>
      </c>
      <c r="CV240" s="523">
        <f t="shared" si="509"/>
        <v>-43580</v>
      </c>
      <c r="CW240" s="26"/>
      <c r="CX240" s="519">
        <f t="shared" si="565"/>
        <v>980000</v>
      </c>
      <c r="CY240" s="520">
        <f t="shared" si="483"/>
        <v>343000</v>
      </c>
      <c r="CZ240" s="521">
        <f t="shared" si="510"/>
        <v>637000</v>
      </c>
      <c r="DA240" s="522">
        <f t="shared" si="511"/>
        <v>19320</v>
      </c>
      <c r="DB240" s="521">
        <f t="shared" si="566"/>
        <v>16500</v>
      </c>
      <c r="DC240" s="521">
        <f t="shared" si="512"/>
        <v>653500</v>
      </c>
      <c r="DD240" s="522">
        <f t="shared" si="589"/>
        <v>35820</v>
      </c>
      <c r="DE240" s="533">
        <f t="shared" si="567"/>
        <v>686.50280293229844</v>
      </c>
      <c r="DF240" s="26"/>
      <c r="DG240" s="379"/>
      <c r="DH240" s="480"/>
      <c r="DI240" s="519">
        <f t="shared" si="568"/>
        <v>980000</v>
      </c>
      <c r="DJ240" s="520">
        <f t="shared" si="484"/>
        <v>426300</v>
      </c>
      <c r="DK240" s="529">
        <f t="shared" si="513"/>
        <v>553700</v>
      </c>
      <c r="DL240" s="743">
        <f t="shared" si="514"/>
        <v>-63980</v>
      </c>
      <c r="DM240" s="744">
        <f t="shared" si="515"/>
        <v>-1226.1990321498731</v>
      </c>
      <c r="DN240" s="480"/>
      <c r="DO240" s="379"/>
      <c r="DP240" s="484"/>
      <c r="DQ240" s="519">
        <f t="shared" si="569"/>
        <v>980000</v>
      </c>
      <c r="DR240" s="708">
        <f t="shared" si="516"/>
        <v>413450</v>
      </c>
      <c r="DS240" s="529">
        <f t="shared" si="517"/>
        <v>566550</v>
      </c>
      <c r="DT240" s="743">
        <f t="shared" si="518"/>
        <v>-51130</v>
      </c>
      <c r="DU240" s="744">
        <f t="shared" si="519"/>
        <v>-979.92429687125673</v>
      </c>
      <c r="DV240" s="484"/>
      <c r="DW240" s="379"/>
      <c r="DX240" s="486"/>
      <c r="DY240" s="464">
        <f t="shared" si="590"/>
        <v>980000</v>
      </c>
      <c r="DZ240" s="708">
        <f t="shared" si="520"/>
        <v>361277.5</v>
      </c>
      <c r="EA240" s="529">
        <f t="shared" si="591"/>
        <v>618722.5</v>
      </c>
      <c r="EB240" s="530">
        <f t="shared" si="592"/>
        <v>1042.5</v>
      </c>
      <c r="EC240" s="533">
        <f t="shared" si="593"/>
        <v>39.959752766997269</v>
      </c>
      <c r="ED240" s="464">
        <f t="shared" si="570"/>
        <v>0</v>
      </c>
      <c r="EE240" s="524">
        <f t="shared" si="521"/>
        <v>1042.5</v>
      </c>
      <c r="EF240" s="531">
        <f t="shared" si="594"/>
        <v>39.959752766997269</v>
      </c>
      <c r="EG240" s="531">
        <f t="shared" si="595"/>
        <v>19.979876383498635</v>
      </c>
      <c r="EH240" s="486"/>
      <c r="EI240" s="379"/>
      <c r="EJ240" s="686"/>
      <c r="EK240" s="519">
        <f t="shared" si="571"/>
        <v>980000</v>
      </c>
      <c r="EL240" s="708">
        <f t="shared" si="522"/>
        <v>267050</v>
      </c>
      <c r="EM240" s="529">
        <f t="shared" si="523"/>
        <v>712950</v>
      </c>
      <c r="EN240" s="530">
        <f t="shared" si="524"/>
        <v>95270</v>
      </c>
      <c r="EO240" s="531">
        <f t="shared" si="525"/>
        <v>1825.8828038905658</v>
      </c>
      <c r="EP240" s="641">
        <f t="shared" si="526"/>
        <v>0</v>
      </c>
      <c r="EQ240" s="530">
        <f t="shared" si="527"/>
        <v>95270</v>
      </c>
      <c r="ER240" s="532">
        <f t="shared" si="528"/>
        <v>1825.8828038905658</v>
      </c>
      <c r="ES240" s="686"/>
      <c r="ET240" s="379"/>
      <c r="EU240" s="686"/>
      <c r="EV240" s="519">
        <f t="shared" si="572"/>
        <v>980000</v>
      </c>
      <c r="EW240" s="708">
        <f t="shared" si="529"/>
        <v>361800</v>
      </c>
      <c r="EX240" s="529">
        <f t="shared" si="530"/>
        <v>618200</v>
      </c>
      <c r="EY240" s="530">
        <f t="shared" si="531"/>
        <v>520</v>
      </c>
      <c r="EZ240" s="531">
        <f t="shared" si="532"/>
        <v>9.9659815054381671</v>
      </c>
      <c r="FA240" s="641">
        <f t="shared" si="533"/>
        <v>0</v>
      </c>
      <c r="FB240" s="530">
        <f t="shared" si="534"/>
        <v>520</v>
      </c>
      <c r="FC240" s="532">
        <f t="shared" si="535"/>
        <v>9.9659815054381671</v>
      </c>
      <c r="FD240" s="686"/>
      <c r="FE240" s="379"/>
      <c r="FF240" s="686"/>
      <c r="FG240" s="519">
        <f t="shared" si="573"/>
        <v>980000</v>
      </c>
      <c r="FH240" s="708">
        <f t="shared" si="536"/>
        <v>358500</v>
      </c>
      <c r="FI240" s="529">
        <f t="shared" si="537"/>
        <v>621500</v>
      </c>
      <c r="FJ240" s="530">
        <f t="shared" si="538"/>
        <v>3820</v>
      </c>
      <c r="FK240" s="531">
        <f t="shared" si="539"/>
        <v>73.21163336687269</v>
      </c>
      <c r="FL240" s="641">
        <f t="shared" si="540"/>
        <v>0</v>
      </c>
      <c r="FM240" s="530">
        <f t="shared" si="541"/>
        <v>3820</v>
      </c>
      <c r="FN240" s="532">
        <f t="shared" si="542"/>
        <v>73.21163336687269</v>
      </c>
      <c r="FO240" s="686"/>
      <c r="FP240" s="379"/>
      <c r="FQ240" s="686"/>
      <c r="FR240" s="519">
        <f t="shared" si="574"/>
        <v>980000</v>
      </c>
      <c r="FS240" s="708">
        <f t="shared" si="543"/>
        <v>310500</v>
      </c>
      <c r="FT240" s="529">
        <f t="shared" si="544"/>
        <v>669500</v>
      </c>
      <c r="FU240" s="530">
        <f t="shared" si="545"/>
        <v>51820</v>
      </c>
      <c r="FV240" s="531">
        <f t="shared" si="546"/>
        <v>993.14838771501127</v>
      </c>
      <c r="FW240" s="641">
        <f t="shared" si="547"/>
        <v>0</v>
      </c>
      <c r="FX240" s="530">
        <f t="shared" si="548"/>
        <v>51820</v>
      </c>
      <c r="FY240" s="532">
        <f t="shared" si="549"/>
        <v>993.14838771501127</v>
      </c>
      <c r="FZ240" s="686"/>
      <c r="GA240" s="379"/>
      <c r="GB240" s="379"/>
      <c r="GC240" s="379"/>
      <c r="GD240" s="379"/>
      <c r="GE240" s="379"/>
      <c r="GF240" s="379"/>
      <c r="GG240" s="379"/>
    </row>
    <row r="241" spans="1:189" s="1" customFormat="1" x14ac:dyDescent="0.25">
      <c r="A241" s="379"/>
      <c r="B241" s="379"/>
      <c r="C241" s="379"/>
      <c r="D241" s="379"/>
      <c r="E241" s="379"/>
      <c r="F241" s="379"/>
      <c r="G241" s="379"/>
      <c r="H241" s="379"/>
      <c r="I241" s="539"/>
      <c r="J241" s="379"/>
      <c r="K241" s="379"/>
      <c r="L241" s="379"/>
      <c r="M241" s="379"/>
      <c r="N241" s="379"/>
      <c r="O241" s="379"/>
      <c r="P241" s="379"/>
      <c r="Q241" s="379"/>
      <c r="R241" s="539"/>
      <c r="S241" s="379"/>
      <c r="T241" s="228"/>
      <c r="U241" s="450">
        <f t="shared" si="575"/>
        <v>985000</v>
      </c>
      <c r="V241" s="712">
        <f t="shared" si="576"/>
        <v>6964.3008932835655</v>
      </c>
      <c r="W241" s="752">
        <f t="shared" si="577"/>
        <v>-43880</v>
      </c>
      <c r="X241" s="697">
        <f t="shared" si="578"/>
        <v>36020</v>
      </c>
      <c r="Y241" s="745">
        <f t="shared" si="579"/>
        <v>-64430</v>
      </c>
      <c r="Z241" s="642">
        <f t="shared" si="580"/>
        <v>-51430</v>
      </c>
      <c r="AA241" s="439">
        <f t="shared" si="581"/>
        <v>1042.5</v>
      </c>
      <c r="AB241" s="713">
        <f t="shared" si="582"/>
        <v>1042.5</v>
      </c>
      <c r="AC241" s="630">
        <f t="shared" si="488"/>
        <v>52120</v>
      </c>
      <c r="AD241" s="459">
        <f t="shared" si="489"/>
        <v>52120</v>
      </c>
      <c r="AE241" s="228"/>
      <c r="AF241" s="379"/>
      <c r="AG241" s="228"/>
      <c r="AH241" s="715">
        <f t="shared" si="490"/>
        <v>1.1219533280626948</v>
      </c>
      <c r="AI241" s="749">
        <f t="shared" si="550"/>
        <v>-7.0690960643113749</v>
      </c>
      <c r="AJ241" s="716">
        <f t="shared" si="491"/>
        <v>5.8028450372947979</v>
      </c>
      <c r="AK241" s="746">
        <f t="shared" si="551"/>
        <v>-10.379714207465403</v>
      </c>
      <c r="AL241" s="643">
        <f t="shared" si="552"/>
        <v>-8.2854058930613963</v>
      </c>
      <c r="AM241" s="457">
        <f t="shared" si="553"/>
        <v>0.1679474167512445</v>
      </c>
      <c r="AN241" s="717">
        <f t="shared" si="492"/>
        <v>0.1679474167512445</v>
      </c>
      <c r="AO241" s="633">
        <f t="shared" si="493"/>
        <v>8.3965653343643769</v>
      </c>
      <c r="AP241" s="634">
        <f t="shared" si="494"/>
        <v>8.3965653343643769</v>
      </c>
      <c r="AQ241" s="222"/>
      <c r="AR241" s="379"/>
      <c r="AS241" s="228"/>
      <c r="AT241" s="772">
        <f t="shared" si="554"/>
        <v>985000</v>
      </c>
      <c r="AU241" s="773">
        <f t="shared" si="495"/>
        <v>133.47325750148178</v>
      </c>
      <c r="AV241" s="750">
        <f t="shared" si="555"/>
        <v>-840.97551626659003</v>
      </c>
      <c r="AW241" s="720">
        <f t="shared" si="556"/>
        <v>690.3358727420823</v>
      </c>
      <c r="AX241" s="775">
        <f t="shared" si="557"/>
        <v>-1234.8234392218867</v>
      </c>
      <c r="AY241" s="643">
        <f t="shared" si="558"/>
        <v>-985.67390158593264</v>
      </c>
      <c r="AZ241" s="457">
        <f t="shared" si="559"/>
        <v>19.979876383498635</v>
      </c>
      <c r="BA241" s="717">
        <f t="shared" si="560"/>
        <v>19.979876383498635</v>
      </c>
      <c r="BB241" s="458">
        <f t="shared" si="496"/>
        <v>998.89799242968706</v>
      </c>
      <c r="BC241" s="459">
        <f t="shared" si="496"/>
        <v>998.89799242968706</v>
      </c>
      <c r="BD241" s="222"/>
      <c r="BE241" s="774"/>
      <c r="BF241" s="539"/>
      <c r="BG241" s="379"/>
      <c r="BH241" s="379"/>
      <c r="BI241" s="460"/>
      <c r="BJ241" s="464">
        <f t="shared" si="583"/>
        <v>985000</v>
      </c>
      <c r="BK241" s="465">
        <f t="shared" si="497"/>
        <v>364270</v>
      </c>
      <c r="BL241" s="637">
        <f t="shared" si="498"/>
        <v>620730</v>
      </c>
      <c r="BM241" s="219"/>
      <c r="BN241" s="219"/>
      <c r="BO241" s="464">
        <f t="shared" si="561"/>
        <v>985000</v>
      </c>
      <c r="BP241" s="465">
        <f t="shared" si="499"/>
        <v>428700</v>
      </c>
      <c r="BQ241" s="637">
        <f t="shared" si="562"/>
        <v>556300</v>
      </c>
      <c r="BR241" s="707">
        <f t="shared" si="500"/>
        <v>-64430</v>
      </c>
      <c r="BS241" s="298"/>
      <c r="BT241" s="379"/>
      <c r="BU241" s="298"/>
      <c r="BV241" s="464">
        <f t="shared" si="584"/>
        <v>985000</v>
      </c>
      <c r="BW241" s="464">
        <f t="shared" si="585"/>
        <v>17622.42885</v>
      </c>
      <c r="BX241" s="637">
        <f t="shared" si="501"/>
        <v>638352.42885000003</v>
      </c>
      <c r="BY241" s="707">
        <f t="shared" si="502"/>
        <v>17622.428850000026</v>
      </c>
      <c r="BZ241" s="298"/>
      <c r="CA241" s="379"/>
      <c r="CB241" s="219"/>
      <c r="CC241" s="464">
        <f t="shared" si="487"/>
        <v>26302.132611940302</v>
      </c>
      <c r="CD241" s="464">
        <f t="shared" si="503"/>
        <v>1011302.1326119403</v>
      </c>
      <c r="CE241" s="465">
        <f t="shared" si="504"/>
        <v>383607.8317186567</v>
      </c>
      <c r="CF241" s="637">
        <f t="shared" si="586"/>
        <v>627694.30089328357</v>
      </c>
      <c r="CG241" s="707">
        <f t="shared" si="505"/>
        <v>6964.3008932835655</v>
      </c>
      <c r="CH241" s="298"/>
      <c r="CI241" s="465">
        <f t="shared" si="506"/>
        <v>373350</v>
      </c>
      <c r="CJ241" s="464">
        <f t="shared" si="587"/>
        <v>611650</v>
      </c>
      <c r="CK241" s="637">
        <f t="shared" si="588"/>
        <v>17622.42885</v>
      </c>
      <c r="CL241" s="637">
        <f t="shared" si="563"/>
        <v>629272.42885000003</v>
      </c>
      <c r="CM241" s="707">
        <f t="shared" si="507"/>
        <v>8542.4288500000257</v>
      </c>
      <c r="CN241" s="298"/>
      <c r="CO241" s="379"/>
      <c r="CP241" s="539"/>
      <c r="CQ241" s="379"/>
      <c r="CR241" s="26"/>
      <c r="CS241" s="519">
        <f t="shared" si="564"/>
        <v>985000</v>
      </c>
      <c r="CT241" s="520">
        <f t="shared" ref="CT241:CT244" si="596">IF($BJ241&lt;=CU$6,SUM($BJ241*CT$6),IF($BJ241&lt;=CU$7,SUM($BJ241-CU$6)*CT$7+CV$6,IF($BJ241&lt;=CU$8,SUM($BJ241-CU$7)*CT$8+CV$7,IF($BJ241&lt;=CU$9,SUM($BJ241-CU$8)*CT$9+CV$8,IF($BJ241&lt;=CU$10,SUM($BJ241-CU$9)*CT$10+CV$9,IF($BJ241&gt;=CU234+1,SUM($BJ241-CU$10)*CT$11+CV$10))))))</f>
        <v>408150</v>
      </c>
      <c r="CU241" s="521">
        <f t="shared" si="508"/>
        <v>576850</v>
      </c>
      <c r="CV241" s="523">
        <f t="shared" si="509"/>
        <v>-43880</v>
      </c>
      <c r="CW241" s="26"/>
      <c r="CX241" s="519">
        <f t="shared" si="565"/>
        <v>985000</v>
      </c>
      <c r="CY241" s="520">
        <f t="shared" si="483"/>
        <v>344750</v>
      </c>
      <c r="CZ241" s="521">
        <f t="shared" si="510"/>
        <v>640250</v>
      </c>
      <c r="DA241" s="522">
        <f t="shared" si="511"/>
        <v>19520</v>
      </c>
      <c r="DB241" s="521">
        <f t="shared" si="566"/>
        <v>16500</v>
      </c>
      <c r="DC241" s="521">
        <f t="shared" si="512"/>
        <v>656750</v>
      </c>
      <c r="DD241" s="522">
        <f t="shared" si="589"/>
        <v>36020</v>
      </c>
      <c r="DE241" s="533">
        <f t="shared" si="567"/>
        <v>690.3358727420823</v>
      </c>
      <c r="DF241" s="26"/>
      <c r="DG241" s="379"/>
      <c r="DH241" s="480"/>
      <c r="DI241" s="519">
        <f t="shared" si="568"/>
        <v>985000</v>
      </c>
      <c r="DJ241" s="520">
        <f t="shared" si="484"/>
        <v>428700</v>
      </c>
      <c r="DK241" s="529">
        <f t="shared" si="513"/>
        <v>556300</v>
      </c>
      <c r="DL241" s="743">
        <f t="shared" si="514"/>
        <v>-64430</v>
      </c>
      <c r="DM241" s="744">
        <f t="shared" si="515"/>
        <v>-1234.8234392218867</v>
      </c>
      <c r="DN241" s="480"/>
      <c r="DO241" s="379"/>
      <c r="DP241" s="484"/>
      <c r="DQ241" s="519">
        <f t="shared" si="569"/>
        <v>985000</v>
      </c>
      <c r="DR241" s="708">
        <f t="shared" si="516"/>
        <v>415700</v>
      </c>
      <c r="DS241" s="529">
        <f t="shared" si="517"/>
        <v>569300</v>
      </c>
      <c r="DT241" s="743">
        <f t="shared" si="518"/>
        <v>-51430</v>
      </c>
      <c r="DU241" s="744">
        <f t="shared" si="519"/>
        <v>-985.67390158593264</v>
      </c>
      <c r="DV241" s="484"/>
      <c r="DW241" s="379"/>
      <c r="DX241" s="486"/>
      <c r="DY241" s="464">
        <f t="shared" si="590"/>
        <v>985000</v>
      </c>
      <c r="DZ241" s="708">
        <f t="shared" si="520"/>
        <v>363227.5</v>
      </c>
      <c r="EA241" s="529">
        <f t="shared" si="591"/>
        <v>621772.5</v>
      </c>
      <c r="EB241" s="530">
        <f t="shared" si="592"/>
        <v>1042.5</v>
      </c>
      <c r="EC241" s="533">
        <f t="shared" si="593"/>
        <v>39.959752766997269</v>
      </c>
      <c r="ED241" s="464">
        <f t="shared" si="570"/>
        <v>0</v>
      </c>
      <c r="EE241" s="524">
        <f t="shared" si="521"/>
        <v>1042.5</v>
      </c>
      <c r="EF241" s="531">
        <f t="shared" si="594"/>
        <v>39.959752766997269</v>
      </c>
      <c r="EG241" s="531">
        <f t="shared" si="595"/>
        <v>19.979876383498635</v>
      </c>
      <c r="EH241" s="486"/>
      <c r="EI241" s="379"/>
      <c r="EJ241" s="686"/>
      <c r="EK241" s="519">
        <f t="shared" si="571"/>
        <v>985000</v>
      </c>
      <c r="EL241" s="708">
        <f t="shared" si="522"/>
        <v>268450</v>
      </c>
      <c r="EM241" s="529">
        <f t="shared" si="523"/>
        <v>716550</v>
      </c>
      <c r="EN241" s="530">
        <f t="shared" si="524"/>
        <v>95820</v>
      </c>
      <c r="EO241" s="531">
        <f t="shared" si="525"/>
        <v>1836.4237458674716</v>
      </c>
      <c r="EP241" s="641">
        <f t="shared" si="526"/>
        <v>0</v>
      </c>
      <c r="EQ241" s="530">
        <f t="shared" si="527"/>
        <v>95820</v>
      </c>
      <c r="ER241" s="532">
        <f t="shared" si="528"/>
        <v>1836.4237458674716</v>
      </c>
      <c r="ES241" s="686"/>
      <c r="ET241" s="379"/>
      <c r="EU241" s="686"/>
      <c r="EV241" s="519">
        <f t="shared" si="572"/>
        <v>985000</v>
      </c>
      <c r="EW241" s="708">
        <f t="shared" si="529"/>
        <v>363750</v>
      </c>
      <c r="EX241" s="529">
        <f t="shared" si="530"/>
        <v>621250</v>
      </c>
      <c r="EY241" s="530">
        <f t="shared" si="531"/>
        <v>520</v>
      </c>
      <c r="EZ241" s="531">
        <f t="shared" si="532"/>
        <v>9.9659815054381671</v>
      </c>
      <c r="FA241" s="641">
        <f t="shared" si="533"/>
        <v>0</v>
      </c>
      <c r="FB241" s="530">
        <f t="shared" si="534"/>
        <v>520</v>
      </c>
      <c r="FC241" s="532">
        <f t="shared" si="535"/>
        <v>9.9659815054381671</v>
      </c>
      <c r="FD241" s="686"/>
      <c r="FE241" s="379"/>
      <c r="FF241" s="686"/>
      <c r="FG241" s="519">
        <f t="shared" si="573"/>
        <v>985000</v>
      </c>
      <c r="FH241" s="708">
        <f t="shared" si="536"/>
        <v>360450</v>
      </c>
      <c r="FI241" s="529">
        <f t="shared" si="537"/>
        <v>624550</v>
      </c>
      <c r="FJ241" s="530">
        <f t="shared" si="538"/>
        <v>3820</v>
      </c>
      <c r="FK241" s="531">
        <f t="shared" si="539"/>
        <v>73.21163336687269</v>
      </c>
      <c r="FL241" s="641">
        <f t="shared" si="540"/>
        <v>0</v>
      </c>
      <c r="FM241" s="530">
        <f t="shared" si="541"/>
        <v>3820</v>
      </c>
      <c r="FN241" s="532">
        <f t="shared" si="542"/>
        <v>73.21163336687269</v>
      </c>
      <c r="FO241" s="686"/>
      <c r="FP241" s="379"/>
      <c r="FQ241" s="686"/>
      <c r="FR241" s="519">
        <f t="shared" si="574"/>
        <v>985000</v>
      </c>
      <c r="FS241" s="708">
        <f t="shared" si="543"/>
        <v>312150</v>
      </c>
      <c r="FT241" s="529">
        <f t="shared" si="544"/>
        <v>672850</v>
      </c>
      <c r="FU241" s="530">
        <f t="shared" si="545"/>
        <v>52120</v>
      </c>
      <c r="FV241" s="531">
        <f t="shared" si="546"/>
        <v>998.89799242968706</v>
      </c>
      <c r="FW241" s="641">
        <f t="shared" si="547"/>
        <v>0</v>
      </c>
      <c r="FX241" s="530">
        <f t="shared" si="548"/>
        <v>52120</v>
      </c>
      <c r="FY241" s="532">
        <f t="shared" si="549"/>
        <v>998.89799242968706</v>
      </c>
      <c r="FZ241" s="686"/>
      <c r="GA241" s="379"/>
      <c r="GB241" s="379"/>
      <c r="GC241" s="379"/>
      <c r="GD241" s="379"/>
      <c r="GE241" s="17"/>
      <c r="GF241" s="379"/>
      <c r="GG241" s="379"/>
    </row>
    <row r="242" spans="1:189" x14ac:dyDescent="0.25">
      <c r="A242" s="17"/>
      <c r="B242" s="379"/>
      <c r="C242" s="379"/>
      <c r="D242" s="379"/>
      <c r="E242" s="379"/>
      <c r="F242" s="379"/>
      <c r="G242" s="379"/>
      <c r="H242" s="379"/>
      <c r="I242" s="539"/>
      <c r="J242" s="379"/>
      <c r="K242" s="379"/>
      <c r="L242" s="379"/>
      <c r="M242" s="379"/>
      <c r="N242" s="379"/>
      <c r="O242" s="379"/>
      <c r="P242" s="379"/>
      <c r="Q242" s="379"/>
      <c r="R242" s="539"/>
      <c r="S242" s="17"/>
      <c r="T242" s="228"/>
      <c r="U242" s="450">
        <f t="shared" si="575"/>
        <v>990000</v>
      </c>
      <c r="V242" s="712">
        <f t="shared" si="576"/>
        <v>6964.3008932835655</v>
      </c>
      <c r="W242" s="752">
        <f t="shared" si="577"/>
        <v>-44180</v>
      </c>
      <c r="X242" s="697">
        <f t="shared" si="578"/>
        <v>36220</v>
      </c>
      <c r="Y242" s="745">
        <f t="shared" si="579"/>
        <v>-64880</v>
      </c>
      <c r="Z242" s="642">
        <f t="shared" si="580"/>
        <v>-51730</v>
      </c>
      <c r="AA242" s="439">
        <f t="shared" si="581"/>
        <v>1042.5</v>
      </c>
      <c r="AB242" s="713">
        <f t="shared" si="582"/>
        <v>1042.5</v>
      </c>
      <c r="AC242" s="630">
        <f t="shared" si="488"/>
        <v>52420</v>
      </c>
      <c r="AD242" s="459">
        <f t="shared" si="489"/>
        <v>52420</v>
      </c>
      <c r="AE242" s="228"/>
      <c r="AF242" s="379"/>
      <c r="AG242" s="228"/>
      <c r="AH242" s="715">
        <f t="shared" si="490"/>
        <v>1.1164674874608942</v>
      </c>
      <c r="AI242" s="749">
        <f t="shared" si="550"/>
        <v>-7.0826252845554523</v>
      </c>
      <c r="AJ242" s="716">
        <f t="shared" si="491"/>
        <v>5.8065343550610793</v>
      </c>
      <c r="AK242" s="746">
        <f t="shared" si="551"/>
        <v>-10.401102952964186</v>
      </c>
      <c r="AL242" s="643">
        <f t="shared" si="552"/>
        <v>-8.2929879124050139</v>
      </c>
      <c r="AM242" s="457">
        <f t="shared" si="553"/>
        <v>0.16712623040174421</v>
      </c>
      <c r="AN242" s="717">
        <f t="shared" si="492"/>
        <v>0.16712623040174421</v>
      </c>
      <c r="AO242" s="633">
        <f t="shared" si="493"/>
        <v>8.4036038346853061</v>
      </c>
      <c r="AP242" s="634">
        <f t="shared" si="494"/>
        <v>8.4036038346853061</v>
      </c>
      <c r="AQ242" s="222"/>
      <c r="AR242" s="379"/>
      <c r="AS242" s="228"/>
      <c r="AT242" s="772">
        <f t="shared" si="554"/>
        <v>990000</v>
      </c>
      <c r="AU242" s="773">
        <f t="shared" si="495"/>
        <v>133.47325750148178</v>
      </c>
      <c r="AV242" s="750">
        <f t="shared" si="555"/>
        <v>-846.72512098126583</v>
      </c>
      <c r="AW242" s="720">
        <f t="shared" si="556"/>
        <v>694.16894255186617</v>
      </c>
      <c r="AX242" s="775">
        <f t="shared" si="557"/>
        <v>-1243.4478462939005</v>
      </c>
      <c r="AY242" s="643">
        <f t="shared" si="558"/>
        <v>-991.42350630060844</v>
      </c>
      <c r="AZ242" s="457">
        <f t="shared" si="559"/>
        <v>19.979876383498635</v>
      </c>
      <c r="BA242" s="717">
        <f t="shared" si="560"/>
        <v>19.979876383498635</v>
      </c>
      <c r="BB242" s="458">
        <f t="shared" si="496"/>
        <v>1004.647597144363</v>
      </c>
      <c r="BC242" s="459">
        <f t="shared" si="496"/>
        <v>1004.647597144363</v>
      </c>
      <c r="BD242" s="222"/>
      <c r="BE242" s="774"/>
      <c r="BF242" s="539"/>
      <c r="BG242" s="379"/>
      <c r="BH242" s="379"/>
      <c r="BI242" s="460"/>
      <c r="BJ242" s="464">
        <f t="shared" si="583"/>
        <v>990000</v>
      </c>
      <c r="BK242" s="465">
        <f t="shared" si="497"/>
        <v>366220</v>
      </c>
      <c r="BL242" s="637">
        <f t="shared" si="498"/>
        <v>623780</v>
      </c>
      <c r="BM242" s="219"/>
      <c r="BN242" s="219"/>
      <c r="BO242" s="464">
        <f t="shared" si="561"/>
        <v>990000</v>
      </c>
      <c r="BP242" s="465">
        <f t="shared" si="499"/>
        <v>431100</v>
      </c>
      <c r="BQ242" s="637">
        <f t="shared" si="562"/>
        <v>558900</v>
      </c>
      <c r="BR242" s="707">
        <f t="shared" si="500"/>
        <v>-64880</v>
      </c>
      <c r="BS242" s="298"/>
      <c r="BT242" s="379"/>
      <c r="BU242" s="298"/>
      <c r="BV242" s="464">
        <f t="shared" si="584"/>
        <v>990000</v>
      </c>
      <c r="BW242" s="464">
        <f t="shared" si="585"/>
        <v>17622.42885</v>
      </c>
      <c r="BX242" s="637">
        <f t="shared" si="501"/>
        <v>641402.42885000003</v>
      </c>
      <c r="BY242" s="707">
        <f t="shared" si="502"/>
        <v>17622.428850000026</v>
      </c>
      <c r="BZ242" s="298"/>
      <c r="CA242" s="379"/>
      <c r="CB242" s="219"/>
      <c r="CC242" s="464">
        <f t="shared" si="487"/>
        <v>26302.132611940302</v>
      </c>
      <c r="CD242" s="464">
        <f t="shared" si="503"/>
        <v>1016302.1326119403</v>
      </c>
      <c r="CE242" s="465">
        <f t="shared" si="504"/>
        <v>385557.8317186567</v>
      </c>
      <c r="CF242" s="637">
        <f t="shared" si="586"/>
        <v>630744.30089328357</v>
      </c>
      <c r="CG242" s="707">
        <f t="shared" si="505"/>
        <v>6964.3008932835655</v>
      </c>
      <c r="CH242" s="298"/>
      <c r="CI242" s="465">
        <f t="shared" si="506"/>
        <v>375300</v>
      </c>
      <c r="CJ242" s="464">
        <f t="shared" si="587"/>
        <v>614700</v>
      </c>
      <c r="CK242" s="637">
        <f t="shared" si="588"/>
        <v>17622.42885</v>
      </c>
      <c r="CL242" s="637">
        <f t="shared" si="563"/>
        <v>632322.42885000003</v>
      </c>
      <c r="CM242" s="707">
        <f t="shared" si="507"/>
        <v>8542.4288500000257</v>
      </c>
      <c r="CN242" s="298"/>
      <c r="CO242" s="379"/>
      <c r="CP242" s="539"/>
      <c r="CQ242" s="379"/>
      <c r="CR242" s="26"/>
      <c r="CS242" s="519">
        <f t="shared" si="564"/>
        <v>990000</v>
      </c>
      <c r="CT242" s="520">
        <f t="shared" si="596"/>
        <v>410400</v>
      </c>
      <c r="CU242" s="521">
        <f t="shared" si="508"/>
        <v>579600</v>
      </c>
      <c r="CV242" s="523">
        <f t="shared" si="509"/>
        <v>-44180</v>
      </c>
      <c r="CW242" s="26"/>
      <c r="CX242" s="519">
        <f t="shared" si="565"/>
        <v>990000</v>
      </c>
      <c r="CY242" s="520">
        <f t="shared" ref="CY242:CY244" si="597">IF($BJ242&lt;=CZ$6,SUM($BJ242*CY$6),IF($BJ242&lt;=CZ$7,SUM($BJ242-CZ$6)*CY$7+DA$6,IF($BJ242&lt;=CZ$8,SUM($BJ242-CZ$7)*CY$8+DA$7,IF($BJ242&lt;=CZ$9,SUM($BJ242-CZ$8)*CY$9+DA$8,IF($BJ242&lt;=CZ$10,SUM($BJ242-CZ$9)*CY$10+DA$9,IF($BJ242&gt;=CZ235+1,SUM($BJ242-CZ$10)*CY$11+DA$10))))))</f>
        <v>346500</v>
      </c>
      <c r="CZ242" s="521">
        <f t="shared" si="510"/>
        <v>643500</v>
      </c>
      <c r="DA242" s="522">
        <f t="shared" si="511"/>
        <v>19720</v>
      </c>
      <c r="DB242" s="521">
        <f t="shared" si="566"/>
        <v>16500</v>
      </c>
      <c r="DC242" s="521">
        <f t="shared" si="512"/>
        <v>660000</v>
      </c>
      <c r="DD242" s="522">
        <f t="shared" si="589"/>
        <v>36220</v>
      </c>
      <c r="DE242" s="533">
        <f t="shared" si="567"/>
        <v>694.16894255186617</v>
      </c>
      <c r="DF242" s="26"/>
      <c r="DG242" s="379"/>
      <c r="DH242" s="480"/>
      <c r="DI242" s="519">
        <f t="shared" si="568"/>
        <v>990000</v>
      </c>
      <c r="DJ242" s="520">
        <f t="shared" ref="DJ242:DJ244" si="598">IF($BJ242&lt;=DK$6,SUM($BJ242*DJ$6),IF($BJ242&lt;=DK$7,SUM($BJ242-DK$6)*DJ$7+DL$6,IF($BJ242&lt;=DK$8,SUM($BJ242-DK$7)*DJ$8+DL$7,IF($BJ242&lt;=DK$9,SUM($BJ242-DK$8)*DJ$9+DL$8,IF($BJ242&lt;=DK$10,SUM($BJ242-DK$9)*DJ$10+DL$9,IF($BJ242&gt;=DK235+1,SUM($BJ242-DK$10)*DJ$11+DL$10))))))</f>
        <v>431100</v>
      </c>
      <c r="DK242" s="529">
        <f t="shared" si="513"/>
        <v>558900</v>
      </c>
      <c r="DL242" s="743">
        <f t="shared" si="514"/>
        <v>-64880</v>
      </c>
      <c r="DM242" s="744">
        <f t="shared" si="515"/>
        <v>-1243.4478462939005</v>
      </c>
      <c r="DN242" s="480"/>
      <c r="DO242" s="379"/>
      <c r="DP242" s="484"/>
      <c r="DQ242" s="519">
        <f t="shared" si="569"/>
        <v>990000</v>
      </c>
      <c r="DR242" s="708">
        <f t="shared" si="516"/>
        <v>417950</v>
      </c>
      <c r="DS242" s="529">
        <f t="shared" si="517"/>
        <v>572050</v>
      </c>
      <c r="DT242" s="743">
        <f t="shared" si="518"/>
        <v>-51730</v>
      </c>
      <c r="DU242" s="744">
        <f t="shared" si="519"/>
        <v>-991.42350630060844</v>
      </c>
      <c r="DV242" s="484"/>
      <c r="DW242" s="379"/>
      <c r="DX242" s="486"/>
      <c r="DY242" s="464">
        <f t="shared" si="590"/>
        <v>990000</v>
      </c>
      <c r="DZ242" s="708">
        <f t="shared" si="520"/>
        <v>365177.5</v>
      </c>
      <c r="EA242" s="529">
        <f t="shared" si="591"/>
        <v>624822.5</v>
      </c>
      <c r="EB242" s="530">
        <f t="shared" si="592"/>
        <v>1042.5</v>
      </c>
      <c r="EC242" s="533">
        <f t="shared" si="593"/>
        <v>39.959752766997269</v>
      </c>
      <c r="ED242" s="464">
        <f t="shared" si="570"/>
        <v>0</v>
      </c>
      <c r="EE242" s="524">
        <f t="shared" si="521"/>
        <v>1042.5</v>
      </c>
      <c r="EF242" s="531">
        <f t="shared" si="594"/>
        <v>39.959752766997269</v>
      </c>
      <c r="EG242" s="531">
        <f t="shared" si="595"/>
        <v>19.979876383498635</v>
      </c>
      <c r="EH242" s="486"/>
      <c r="EI242" s="379"/>
      <c r="EJ242" s="686"/>
      <c r="EK242" s="519">
        <f t="shared" si="571"/>
        <v>990000</v>
      </c>
      <c r="EL242" s="708">
        <f t="shared" si="522"/>
        <v>269850</v>
      </c>
      <c r="EM242" s="529">
        <f t="shared" si="523"/>
        <v>720150</v>
      </c>
      <c r="EN242" s="530">
        <f t="shared" si="524"/>
        <v>96370</v>
      </c>
      <c r="EO242" s="531">
        <f t="shared" si="525"/>
        <v>1846.9646878443773</v>
      </c>
      <c r="EP242" s="641">
        <f t="shared" si="526"/>
        <v>0</v>
      </c>
      <c r="EQ242" s="530">
        <f t="shared" si="527"/>
        <v>96370</v>
      </c>
      <c r="ER242" s="532">
        <f t="shared" si="528"/>
        <v>1846.9646878443773</v>
      </c>
      <c r="ES242" s="686"/>
      <c r="ET242" s="379"/>
      <c r="EU242" s="686"/>
      <c r="EV242" s="519">
        <f t="shared" si="572"/>
        <v>990000</v>
      </c>
      <c r="EW242" s="708">
        <f t="shared" si="529"/>
        <v>365700</v>
      </c>
      <c r="EX242" s="529">
        <f t="shared" si="530"/>
        <v>624300</v>
      </c>
      <c r="EY242" s="530">
        <f t="shared" si="531"/>
        <v>520</v>
      </c>
      <c r="EZ242" s="531">
        <f t="shared" si="532"/>
        <v>9.9659815054381671</v>
      </c>
      <c r="FA242" s="641">
        <f t="shared" si="533"/>
        <v>0</v>
      </c>
      <c r="FB242" s="530">
        <f t="shared" si="534"/>
        <v>520</v>
      </c>
      <c r="FC242" s="532">
        <f t="shared" si="535"/>
        <v>9.9659815054381671</v>
      </c>
      <c r="FD242" s="686"/>
      <c r="FE242" s="379"/>
      <c r="FF242" s="686"/>
      <c r="FG242" s="519">
        <f t="shared" si="573"/>
        <v>990000</v>
      </c>
      <c r="FH242" s="708">
        <f t="shared" si="536"/>
        <v>362400</v>
      </c>
      <c r="FI242" s="529">
        <f t="shared" si="537"/>
        <v>627600</v>
      </c>
      <c r="FJ242" s="530">
        <f t="shared" si="538"/>
        <v>3820</v>
      </c>
      <c r="FK242" s="531">
        <f t="shared" si="539"/>
        <v>73.21163336687269</v>
      </c>
      <c r="FL242" s="641">
        <f t="shared" si="540"/>
        <v>0</v>
      </c>
      <c r="FM242" s="530">
        <f t="shared" si="541"/>
        <v>3820</v>
      </c>
      <c r="FN242" s="532">
        <f t="shared" si="542"/>
        <v>73.21163336687269</v>
      </c>
      <c r="FO242" s="686"/>
      <c r="FP242" s="379"/>
      <c r="FQ242" s="686"/>
      <c r="FR242" s="519">
        <f t="shared" si="574"/>
        <v>990000</v>
      </c>
      <c r="FS242" s="708">
        <f t="shared" si="543"/>
        <v>313800</v>
      </c>
      <c r="FT242" s="529">
        <f t="shared" si="544"/>
        <v>676200</v>
      </c>
      <c r="FU242" s="530">
        <f t="shared" si="545"/>
        <v>52420</v>
      </c>
      <c r="FV242" s="531">
        <f t="shared" si="546"/>
        <v>1004.647597144363</v>
      </c>
      <c r="FW242" s="641">
        <f t="shared" si="547"/>
        <v>0</v>
      </c>
      <c r="FX242" s="530">
        <f t="shared" si="548"/>
        <v>52420</v>
      </c>
      <c r="FY242" s="532">
        <f t="shared" si="549"/>
        <v>1004.647597144363</v>
      </c>
      <c r="FZ242" s="686"/>
      <c r="GA242" s="379"/>
      <c r="GB242" s="379"/>
      <c r="GC242" s="379"/>
      <c r="GD242" s="379"/>
      <c r="GE242" s="17"/>
      <c r="GF242" s="379"/>
      <c r="GG242" s="17"/>
    </row>
    <row r="243" spans="1:189" x14ac:dyDescent="0.25">
      <c r="A243" s="17"/>
      <c r="B243" s="379"/>
      <c r="C243" s="379"/>
      <c r="D243" s="379"/>
      <c r="E243" s="379"/>
      <c r="F243" s="379"/>
      <c r="G243" s="379"/>
      <c r="H243" s="379"/>
      <c r="I243" s="19"/>
      <c r="J243" s="379"/>
      <c r="K243" s="379"/>
      <c r="L243" s="379"/>
      <c r="M243" s="379"/>
      <c r="N243" s="379"/>
      <c r="O243" s="379"/>
      <c r="P243" s="379"/>
      <c r="Q243" s="379"/>
      <c r="R243" s="19"/>
      <c r="S243" s="17"/>
      <c r="T243" s="228"/>
      <c r="U243" s="729">
        <f t="shared" si="575"/>
        <v>995000</v>
      </c>
      <c r="V243" s="730">
        <f t="shared" si="576"/>
        <v>6964.3008932835655</v>
      </c>
      <c r="W243" s="753">
        <f t="shared" si="577"/>
        <v>-44480</v>
      </c>
      <c r="X243" s="732">
        <f t="shared" si="578"/>
        <v>36420</v>
      </c>
      <c r="Y243" s="754">
        <f t="shared" si="579"/>
        <v>-65330</v>
      </c>
      <c r="Z243" s="667">
        <f t="shared" si="580"/>
        <v>-52030</v>
      </c>
      <c r="AA243" s="496">
        <f t="shared" si="581"/>
        <v>1042.5</v>
      </c>
      <c r="AB243" s="734">
        <f t="shared" si="582"/>
        <v>1042.5</v>
      </c>
      <c r="AC243" s="668">
        <f t="shared" si="488"/>
        <v>52720</v>
      </c>
      <c r="AD243" s="669">
        <f t="shared" si="489"/>
        <v>52720</v>
      </c>
      <c r="AE243" s="228"/>
      <c r="AF243" s="379"/>
      <c r="AG243" s="228"/>
      <c r="AH243" s="499">
        <f t="shared" si="490"/>
        <v>1.1110350323506477</v>
      </c>
      <c r="AI243" s="755">
        <f t="shared" si="550"/>
        <v>-7.0960228451095197</v>
      </c>
      <c r="AJ243" s="500">
        <f t="shared" si="491"/>
        <v>5.8101877702088283</v>
      </c>
      <c r="AK243" s="756">
        <f t="shared" si="551"/>
        <v>-10.422283553754607</v>
      </c>
      <c r="AL243" s="673">
        <f t="shared" si="552"/>
        <v>-8.3004961472807626</v>
      </c>
      <c r="AM243" s="503">
        <f t="shared" si="553"/>
        <v>0.16631303543225437</v>
      </c>
      <c r="AN243" s="735">
        <f t="shared" si="492"/>
        <v>0.16631303543225437</v>
      </c>
      <c r="AO243" s="674">
        <f t="shared" si="493"/>
        <v>8.410573839797074</v>
      </c>
      <c r="AP243" s="675">
        <f t="shared" si="494"/>
        <v>8.410573839797074</v>
      </c>
      <c r="AQ243" s="222"/>
      <c r="AR243" s="379"/>
      <c r="AS243" s="228"/>
      <c r="AT243" s="776">
        <f t="shared" si="554"/>
        <v>995000</v>
      </c>
      <c r="AU243" s="777">
        <f t="shared" si="495"/>
        <v>133.47325750148178</v>
      </c>
      <c r="AV243" s="750">
        <f t="shared" si="555"/>
        <v>-852.47472569594174</v>
      </c>
      <c r="AW243" s="720">
        <f t="shared" si="556"/>
        <v>698.00201236165015</v>
      </c>
      <c r="AX243" s="775">
        <f t="shared" si="557"/>
        <v>-1252.0722533659143</v>
      </c>
      <c r="AY243" s="643">
        <f t="shared" si="558"/>
        <v>-997.17311101528435</v>
      </c>
      <c r="AZ243" s="222">
        <f t="shared" si="559"/>
        <v>19.979876383498635</v>
      </c>
      <c r="BA243" s="779">
        <f t="shared" si="560"/>
        <v>19.979876383498635</v>
      </c>
      <c r="BB243" s="676">
        <f t="shared" si="496"/>
        <v>1010.3972018590389</v>
      </c>
      <c r="BC243" s="669">
        <f t="shared" si="496"/>
        <v>1010.3972018590389</v>
      </c>
      <c r="BD243" s="222"/>
      <c r="BE243" s="774"/>
      <c r="BF243" s="539"/>
      <c r="BG243" s="379"/>
      <c r="BH243" s="379"/>
      <c r="BI243" s="460"/>
      <c r="BJ243" s="518">
        <f t="shared" si="583"/>
        <v>995000</v>
      </c>
      <c r="BK243" s="349">
        <f t="shared" si="497"/>
        <v>368170</v>
      </c>
      <c r="BL243" s="361">
        <f t="shared" si="498"/>
        <v>626830</v>
      </c>
      <c r="BM243" s="219"/>
      <c r="BN243" s="219"/>
      <c r="BO243" s="518">
        <f t="shared" si="561"/>
        <v>995000</v>
      </c>
      <c r="BP243" s="349">
        <f t="shared" si="499"/>
        <v>433500</v>
      </c>
      <c r="BQ243" s="361">
        <f t="shared" si="562"/>
        <v>561500</v>
      </c>
      <c r="BR243" s="740">
        <f t="shared" si="500"/>
        <v>-65330</v>
      </c>
      <c r="BS243" s="298"/>
      <c r="BT243" s="379"/>
      <c r="BU243" s="298"/>
      <c r="BV243" s="518">
        <f t="shared" si="584"/>
        <v>995000</v>
      </c>
      <c r="BW243" s="518">
        <f t="shared" si="585"/>
        <v>17622.42885</v>
      </c>
      <c r="BX243" s="361">
        <f t="shared" si="501"/>
        <v>644452.42885000003</v>
      </c>
      <c r="BY243" s="740">
        <f t="shared" si="502"/>
        <v>17622.428850000026</v>
      </c>
      <c r="BZ243" s="298"/>
      <c r="CA243" s="379"/>
      <c r="CB243" s="219"/>
      <c r="CC243" s="518">
        <f t="shared" si="487"/>
        <v>26302.132611940302</v>
      </c>
      <c r="CD243" s="518">
        <f t="shared" si="503"/>
        <v>1021302.1326119403</v>
      </c>
      <c r="CE243" s="349">
        <f t="shared" si="504"/>
        <v>387507.8317186567</v>
      </c>
      <c r="CF243" s="361">
        <f t="shared" si="586"/>
        <v>633794.30089328357</v>
      </c>
      <c r="CG243" s="740">
        <f t="shared" si="505"/>
        <v>6964.3008932835655</v>
      </c>
      <c r="CH243" s="298"/>
      <c r="CI243" s="349">
        <f t="shared" si="506"/>
        <v>377250</v>
      </c>
      <c r="CJ243" s="518">
        <f t="shared" si="587"/>
        <v>617750</v>
      </c>
      <c r="CK243" s="361">
        <f t="shared" si="588"/>
        <v>17622.42885</v>
      </c>
      <c r="CL243" s="361">
        <f t="shared" si="563"/>
        <v>635372.42885000003</v>
      </c>
      <c r="CM243" s="740">
        <f t="shared" si="507"/>
        <v>8542.4288500000257</v>
      </c>
      <c r="CN243" s="298"/>
      <c r="CO243" s="379"/>
      <c r="CP243" s="539"/>
      <c r="CQ243" s="379"/>
      <c r="CR243" s="26"/>
      <c r="CS243" s="525">
        <f t="shared" si="564"/>
        <v>995000</v>
      </c>
      <c r="CT243" s="656">
        <f t="shared" si="596"/>
        <v>412650</v>
      </c>
      <c r="CU243" s="657">
        <f t="shared" si="508"/>
        <v>582350</v>
      </c>
      <c r="CV243" s="534">
        <f t="shared" si="509"/>
        <v>-44480</v>
      </c>
      <c r="CW243" s="26"/>
      <c r="CX243" s="525">
        <f t="shared" si="565"/>
        <v>995000</v>
      </c>
      <c r="CY243" s="656">
        <f t="shared" si="597"/>
        <v>348250</v>
      </c>
      <c r="CZ243" s="657">
        <f t="shared" si="510"/>
        <v>646750</v>
      </c>
      <c r="DA243" s="527">
        <f t="shared" si="511"/>
        <v>19920</v>
      </c>
      <c r="DB243" s="657">
        <f t="shared" si="566"/>
        <v>16500</v>
      </c>
      <c r="DC243" s="657">
        <f t="shared" si="512"/>
        <v>663250</v>
      </c>
      <c r="DD243" s="527">
        <f t="shared" si="589"/>
        <v>36420</v>
      </c>
      <c r="DE243" s="363">
        <f t="shared" si="567"/>
        <v>698.00201236165015</v>
      </c>
      <c r="DF243" s="26"/>
      <c r="DG243" s="379"/>
      <c r="DH243" s="480"/>
      <c r="DI243" s="525">
        <f t="shared" si="568"/>
        <v>995000</v>
      </c>
      <c r="DJ243" s="656">
        <f t="shared" si="598"/>
        <v>433500</v>
      </c>
      <c r="DK243" s="526">
        <f t="shared" si="513"/>
        <v>561500</v>
      </c>
      <c r="DL243" s="759">
        <f t="shared" si="514"/>
        <v>-65330</v>
      </c>
      <c r="DM243" s="760">
        <f t="shared" si="515"/>
        <v>-1252.0722533659143</v>
      </c>
      <c r="DN243" s="480"/>
      <c r="DO243" s="379"/>
      <c r="DP243" s="484"/>
      <c r="DQ243" s="525">
        <f t="shared" si="569"/>
        <v>995000</v>
      </c>
      <c r="DR243" s="741">
        <f t="shared" si="516"/>
        <v>420200</v>
      </c>
      <c r="DS243" s="526">
        <f t="shared" si="517"/>
        <v>574800</v>
      </c>
      <c r="DT243" s="759">
        <f t="shared" si="518"/>
        <v>-52030</v>
      </c>
      <c r="DU243" s="760">
        <f t="shared" si="519"/>
        <v>-997.17311101528435</v>
      </c>
      <c r="DV243" s="484"/>
      <c r="DW243" s="379"/>
      <c r="DX243" s="486"/>
      <c r="DY243" s="518">
        <f t="shared" si="590"/>
        <v>995000</v>
      </c>
      <c r="DZ243" s="741">
        <f t="shared" si="520"/>
        <v>367127.5</v>
      </c>
      <c r="EA243" s="526">
        <f t="shared" si="591"/>
        <v>627872.5</v>
      </c>
      <c r="EB243" s="659">
        <f t="shared" si="592"/>
        <v>1042.5</v>
      </c>
      <c r="EC243" s="363">
        <f t="shared" si="593"/>
        <v>39.959752766997269</v>
      </c>
      <c r="ED243" s="518">
        <f t="shared" si="570"/>
        <v>0</v>
      </c>
      <c r="EE243" s="658">
        <f t="shared" si="521"/>
        <v>1042.5</v>
      </c>
      <c r="EF243" s="660">
        <f t="shared" si="594"/>
        <v>39.959752766997269</v>
      </c>
      <c r="EG243" s="660">
        <f t="shared" si="595"/>
        <v>19.979876383498635</v>
      </c>
      <c r="EH243" s="486"/>
      <c r="EI243" s="379"/>
      <c r="EJ243" s="686"/>
      <c r="EK243" s="525">
        <f t="shared" si="571"/>
        <v>995000</v>
      </c>
      <c r="EL243" s="741">
        <f t="shared" si="522"/>
        <v>271250</v>
      </c>
      <c r="EM243" s="526">
        <f t="shared" si="523"/>
        <v>723750</v>
      </c>
      <c r="EN243" s="659">
        <f t="shared" si="524"/>
        <v>96920</v>
      </c>
      <c r="EO243" s="660">
        <f t="shared" si="525"/>
        <v>1857.505629821283</v>
      </c>
      <c r="EP243" s="641">
        <f t="shared" si="526"/>
        <v>0</v>
      </c>
      <c r="EQ243" s="659">
        <f t="shared" si="527"/>
        <v>96920</v>
      </c>
      <c r="ER243" s="661">
        <f t="shared" si="528"/>
        <v>1857.505629821283</v>
      </c>
      <c r="ES243" s="686"/>
      <c r="ET243" s="17"/>
      <c r="EU243" s="686"/>
      <c r="EV243" s="525">
        <f t="shared" si="572"/>
        <v>995000</v>
      </c>
      <c r="EW243" s="741">
        <f t="shared" si="529"/>
        <v>367650</v>
      </c>
      <c r="EX243" s="526">
        <f t="shared" si="530"/>
        <v>627350</v>
      </c>
      <c r="EY243" s="659">
        <f t="shared" si="531"/>
        <v>520</v>
      </c>
      <c r="EZ243" s="660">
        <f t="shared" si="532"/>
        <v>9.9659815054381671</v>
      </c>
      <c r="FA243" s="641">
        <f t="shared" si="533"/>
        <v>0</v>
      </c>
      <c r="FB243" s="659">
        <f t="shared" si="534"/>
        <v>520</v>
      </c>
      <c r="FC243" s="661">
        <f t="shared" si="535"/>
        <v>9.9659815054381671</v>
      </c>
      <c r="FD243" s="686"/>
      <c r="FE243" s="17"/>
      <c r="FF243" s="686"/>
      <c r="FG243" s="525">
        <f t="shared" si="573"/>
        <v>995000</v>
      </c>
      <c r="FH243" s="741">
        <f t="shared" si="536"/>
        <v>364350</v>
      </c>
      <c r="FI243" s="526">
        <f t="shared" si="537"/>
        <v>630650</v>
      </c>
      <c r="FJ243" s="659">
        <f t="shared" si="538"/>
        <v>3820</v>
      </c>
      <c r="FK243" s="660">
        <f t="shared" si="539"/>
        <v>73.21163336687269</v>
      </c>
      <c r="FL243" s="641">
        <f t="shared" si="540"/>
        <v>0</v>
      </c>
      <c r="FM243" s="659">
        <f t="shared" si="541"/>
        <v>3820</v>
      </c>
      <c r="FN243" s="661">
        <f t="shared" si="542"/>
        <v>73.21163336687269</v>
      </c>
      <c r="FO243" s="686"/>
      <c r="FP243" s="17"/>
      <c r="FQ243" s="686"/>
      <c r="FR243" s="525">
        <f t="shared" si="574"/>
        <v>995000</v>
      </c>
      <c r="FS243" s="741">
        <f t="shared" si="543"/>
        <v>315450</v>
      </c>
      <c r="FT243" s="526">
        <f t="shared" si="544"/>
        <v>679550</v>
      </c>
      <c r="FU243" s="659">
        <f t="shared" si="545"/>
        <v>52720</v>
      </c>
      <c r="FV243" s="660">
        <f t="shared" si="546"/>
        <v>1010.3972018590389</v>
      </c>
      <c r="FW243" s="641">
        <f t="shared" si="547"/>
        <v>0</v>
      </c>
      <c r="FX243" s="659">
        <f t="shared" si="548"/>
        <v>52720</v>
      </c>
      <c r="FY243" s="661">
        <f t="shared" si="549"/>
        <v>1010.3972018590389</v>
      </c>
      <c r="FZ243" s="686"/>
      <c r="GA243" s="17"/>
      <c r="GB243" s="379"/>
      <c r="GC243" s="379"/>
      <c r="GD243" s="379"/>
      <c r="GE243" s="17"/>
      <c r="GF243" s="379"/>
      <c r="GG243" s="17"/>
    </row>
    <row r="244" spans="1:189" x14ac:dyDescent="0.25">
      <c r="A244" s="17"/>
      <c r="B244" s="379"/>
      <c r="C244" s="379"/>
      <c r="D244" s="379"/>
      <c r="E244" s="379"/>
      <c r="F244" s="379"/>
      <c r="G244" s="379"/>
      <c r="H244" s="379"/>
      <c r="I244" s="19"/>
      <c r="J244" s="379"/>
      <c r="K244" s="379"/>
      <c r="L244" s="379"/>
      <c r="M244" s="379"/>
      <c r="N244" s="379"/>
      <c r="O244" s="379"/>
      <c r="P244" s="379"/>
      <c r="Q244" s="379"/>
      <c r="R244" s="19"/>
      <c r="S244" s="17"/>
      <c r="T244" s="228"/>
      <c r="U244" s="780">
        <f t="shared" si="575"/>
        <v>1000000</v>
      </c>
      <c r="V244" s="768">
        <f t="shared" si="576"/>
        <v>6964.3008932835655</v>
      </c>
      <c r="W244" s="781">
        <f t="shared" si="577"/>
        <v>-44780</v>
      </c>
      <c r="X244" s="732">
        <f t="shared" si="578"/>
        <v>36620</v>
      </c>
      <c r="Y244" s="754">
        <f t="shared" si="579"/>
        <v>-65780</v>
      </c>
      <c r="Z244" s="667">
        <f t="shared" si="580"/>
        <v>-52330</v>
      </c>
      <c r="AA244" s="496">
        <f t="shared" si="581"/>
        <v>1042.5</v>
      </c>
      <c r="AB244" s="734">
        <f t="shared" si="582"/>
        <v>1042.5</v>
      </c>
      <c r="AC244" s="668">
        <f t="shared" si="488"/>
        <v>53020</v>
      </c>
      <c r="AD244" s="669">
        <f t="shared" si="489"/>
        <v>53020</v>
      </c>
      <c r="AE244" s="228"/>
      <c r="AF244" s="379"/>
      <c r="AG244" s="228"/>
      <c r="AH244" s="782">
        <f t="shared" si="490"/>
        <v>1.1056551872235292</v>
      </c>
      <c r="AI244" s="783">
        <f t="shared" si="550"/>
        <v>-7.1092906585381339</v>
      </c>
      <c r="AJ244" s="784">
        <f t="shared" si="491"/>
        <v>5.8138058042801806</v>
      </c>
      <c r="AK244" s="785">
        <f t="shared" si="551"/>
        <v>-10.443259033466692</v>
      </c>
      <c r="AL244" s="786">
        <f t="shared" si="552"/>
        <v>-8.3079316695243541</v>
      </c>
      <c r="AM244" s="787">
        <f t="shared" si="553"/>
        <v>0.16550771575538198</v>
      </c>
      <c r="AN244" s="788">
        <f t="shared" si="492"/>
        <v>0.16550771575538198</v>
      </c>
      <c r="AO244" s="674">
        <f t="shared" si="493"/>
        <v>8.417476344700578</v>
      </c>
      <c r="AP244" s="675">
        <f t="shared" si="494"/>
        <v>8.417476344700578</v>
      </c>
      <c r="AQ244" s="222"/>
      <c r="AR244" s="379"/>
      <c r="AS244" s="228"/>
      <c r="AT244" s="344">
        <f t="shared" si="554"/>
        <v>1000000</v>
      </c>
      <c r="AU244" s="789">
        <f t="shared" si="495"/>
        <v>133.47325750148178</v>
      </c>
      <c r="AV244" s="790">
        <f t="shared" si="555"/>
        <v>-858.22433041061754</v>
      </c>
      <c r="AW244" s="791">
        <f t="shared" si="556"/>
        <v>701.83508217143401</v>
      </c>
      <c r="AX244" s="792">
        <f t="shared" si="557"/>
        <v>-1260.6966604379281</v>
      </c>
      <c r="AY244" s="793">
        <f t="shared" si="558"/>
        <v>-1002.9227157299603</v>
      </c>
      <c r="AZ244" s="787">
        <f t="shared" si="559"/>
        <v>19.979876383498635</v>
      </c>
      <c r="BA244" s="788">
        <f t="shared" si="560"/>
        <v>19.979876383498635</v>
      </c>
      <c r="BB244" s="794">
        <f t="shared" si="496"/>
        <v>1016.1468065737147</v>
      </c>
      <c r="BC244" s="669">
        <f t="shared" si="496"/>
        <v>1016.1468065737147</v>
      </c>
      <c r="BD244" s="222"/>
      <c r="BE244" s="774"/>
      <c r="BF244" s="539"/>
      <c r="BG244" s="379"/>
      <c r="BH244" s="379"/>
      <c r="BI244" s="460"/>
      <c r="BJ244" s="464">
        <f t="shared" si="583"/>
        <v>1000000</v>
      </c>
      <c r="BK244" s="465">
        <f t="shared" si="497"/>
        <v>370120</v>
      </c>
      <c r="BL244" s="637">
        <f t="shared" si="498"/>
        <v>629880</v>
      </c>
      <c r="BM244" s="219"/>
      <c r="BN244" s="219"/>
      <c r="BO244" s="464">
        <f t="shared" si="561"/>
        <v>1000000</v>
      </c>
      <c r="BP244" s="465">
        <f t="shared" si="499"/>
        <v>435900</v>
      </c>
      <c r="BQ244" s="637">
        <f t="shared" si="562"/>
        <v>564100</v>
      </c>
      <c r="BR244" s="707">
        <f t="shared" si="500"/>
        <v>-65780</v>
      </c>
      <c r="BS244" s="298"/>
      <c r="BT244" s="379"/>
      <c r="BU244" s="298"/>
      <c r="BV244" s="464">
        <f t="shared" si="584"/>
        <v>1000000</v>
      </c>
      <c r="BW244" s="464">
        <f t="shared" si="585"/>
        <v>17622.42885</v>
      </c>
      <c r="BX244" s="637">
        <f t="shared" si="501"/>
        <v>647502.42885000003</v>
      </c>
      <c r="BY244" s="707">
        <f t="shared" si="502"/>
        <v>17622.428850000026</v>
      </c>
      <c r="BZ244" s="298"/>
      <c r="CA244" s="379"/>
      <c r="CB244" s="219"/>
      <c r="CC244" s="464">
        <f t="shared" si="487"/>
        <v>26302.132611940302</v>
      </c>
      <c r="CD244" s="464">
        <f t="shared" si="503"/>
        <v>1026302.1326119403</v>
      </c>
      <c r="CE244" s="465">
        <f t="shared" si="504"/>
        <v>389457.8317186567</v>
      </c>
      <c r="CF244" s="637">
        <f t="shared" si="586"/>
        <v>636844.30089328357</v>
      </c>
      <c r="CG244" s="707">
        <f t="shared" si="505"/>
        <v>6964.3008932835655</v>
      </c>
      <c r="CH244" s="298"/>
      <c r="CI244" s="465">
        <f t="shared" si="506"/>
        <v>379200</v>
      </c>
      <c r="CJ244" s="464">
        <f t="shared" si="587"/>
        <v>620800</v>
      </c>
      <c r="CK244" s="637">
        <f t="shared" si="588"/>
        <v>17622.42885</v>
      </c>
      <c r="CL244" s="637">
        <f t="shared" si="563"/>
        <v>638422.42885000003</v>
      </c>
      <c r="CM244" s="653">
        <f t="shared" si="507"/>
        <v>8542.4288500000257</v>
      </c>
      <c r="CN244" s="298"/>
      <c r="CO244" s="379"/>
      <c r="CP244" s="539"/>
      <c r="CQ244" s="379"/>
      <c r="CR244" s="26"/>
      <c r="CS244" s="795">
        <f t="shared" si="564"/>
        <v>1000000</v>
      </c>
      <c r="CT244" s="796">
        <f t="shared" si="596"/>
        <v>414900</v>
      </c>
      <c r="CU244" s="797">
        <f t="shared" si="508"/>
        <v>585100</v>
      </c>
      <c r="CV244" s="798">
        <f t="shared" si="509"/>
        <v>-44780</v>
      </c>
      <c r="CW244" s="26"/>
      <c r="CX244" s="795">
        <f t="shared" si="565"/>
        <v>1000000</v>
      </c>
      <c r="CY244" s="796">
        <f t="shared" si="597"/>
        <v>350000</v>
      </c>
      <c r="CZ244" s="797">
        <f t="shared" si="510"/>
        <v>650000</v>
      </c>
      <c r="DA244" s="799">
        <f t="shared" si="511"/>
        <v>20120</v>
      </c>
      <c r="DB244" s="797">
        <f t="shared" si="566"/>
        <v>16500</v>
      </c>
      <c r="DC244" s="797">
        <f t="shared" si="512"/>
        <v>666500</v>
      </c>
      <c r="DD244" s="799">
        <f t="shared" si="589"/>
        <v>36620</v>
      </c>
      <c r="DE244" s="800">
        <f t="shared" si="567"/>
        <v>701.83508217143401</v>
      </c>
      <c r="DF244" s="26"/>
      <c r="DG244" s="379"/>
      <c r="DH244" s="480"/>
      <c r="DI244" s="510">
        <f t="shared" si="568"/>
        <v>1000000</v>
      </c>
      <c r="DJ244" s="520">
        <f t="shared" si="598"/>
        <v>435900</v>
      </c>
      <c r="DK244" s="529">
        <f t="shared" si="513"/>
        <v>564100</v>
      </c>
      <c r="DL244" s="743">
        <f t="shared" si="514"/>
        <v>-65780</v>
      </c>
      <c r="DM244" s="744">
        <f t="shared" si="515"/>
        <v>-1260.6966604379281</v>
      </c>
      <c r="DN244" s="480"/>
      <c r="DO244" s="379"/>
      <c r="DP244" s="484"/>
      <c r="DQ244" s="795">
        <f t="shared" si="569"/>
        <v>1000000</v>
      </c>
      <c r="DR244" s="801">
        <f t="shared" si="516"/>
        <v>422450</v>
      </c>
      <c r="DS244" s="802">
        <f t="shared" si="517"/>
        <v>577550</v>
      </c>
      <c r="DT244" s="803">
        <f t="shared" si="518"/>
        <v>-52330</v>
      </c>
      <c r="DU244" s="804">
        <f t="shared" si="519"/>
        <v>-1002.9227157299603</v>
      </c>
      <c r="DV244" s="484"/>
      <c r="DW244" s="379"/>
      <c r="DX244" s="486"/>
      <c r="DY244" s="355">
        <f t="shared" si="590"/>
        <v>1000000</v>
      </c>
      <c r="DZ244" s="805">
        <f t="shared" si="520"/>
        <v>369077.5</v>
      </c>
      <c r="EA244" s="586">
        <f t="shared" si="591"/>
        <v>630922.5</v>
      </c>
      <c r="EB244" s="681">
        <f t="shared" si="592"/>
        <v>1042.5</v>
      </c>
      <c r="EC244" s="366">
        <f t="shared" si="593"/>
        <v>39.959752766997269</v>
      </c>
      <c r="ED244" s="355">
        <f t="shared" si="570"/>
        <v>0</v>
      </c>
      <c r="EE244" s="584">
        <f t="shared" si="521"/>
        <v>1042.5</v>
      </c>
      <c r="EF244" s="680">
        <f t="shared" si="594"/>
        <v>39.959752766997269</v>
      </c>
      <c r="EG244" s="680">
        <f t="shared" si="595"/>
        <v>19.979876383498635</v>
      </c>
      <c r="EH244" s="486"/>
      <c r="EI244" s="379"/>
      <c r="EJ244" s="686"/>
      <c r="EK244" s="351">
        <f t="shared" si="571"/>
        <v>1000000</v>
      </c>
      <c r="EL244" s="805">
        <f t="shared" si="522"/>
        <v>272650</v>
      </c>
      <c r="EM244" s="586">
        <f t="shared" si="523"/>
        <v>727350</v>
      </c>
      <c r="EN244" s="681">
        <f t="shared" si="524"/>
        <v>97470</v>
      </c>
      <c r="EO244" s="680">
        <f t="shared" si="525"/>
        <v>1868.0465717981888</v>
      </c>
      <c r="EP244" s="348">
        <f t="shared" si="526"/>
        <v>0</v>
      </c>
      <c r="EQ244" s="681">
        <f t="shared" si="527"/>
        <v>97470</v>
      </c>
      <c r="ER244" s="627">
        <f t="shared" si="528"/>
        <v>1868.0465717981888</v>
      </c>
      <c r="ES244" s="686"/>
      <c r="ET244" s="17"/>
      <c r="EU244" s="686"/>
      <c r="EV244" s="351">
        <f t="shared" si="572"/>
        <v>1000000</v>
      </c>
      <c r="EW244" s="805">
        <f t="shared" si="529"/>
        <v>369600</v>
      </c>
      <c r="EX244" s="586">
        <f t="shared" si="530"/>
        <v>630400</v>
      </c>
      <c r="EY244" s="681">
        <f t="shared" si="531"/>
        <v>520</v>
      </c>
      <c r="EZ244" s="680">
        <f t="shared" si="532"/>
        <v>9.9659815054381671</v>
      </c>
      <c r="FA244" s="348">
        <f t="shared" si="533"/>
        <v>0</v>
      </c>
      <c r="FB244" s="681">
        <f t="shared" si="534"/>
        <v>520</v>
      </c>
      <c r="FC244" s="627">
        <f t="shared" si="535"/>
        <v>9.9659815054381671</v>
      </c>
      <c r="FD244" s="686"/>
      <c r="FE244" s="17"/>
      <c r="FF244" s="686"/>
      <c r="FG244" s="351">
        <f t="shared" si="573"/>
        <v>1000000</v>
      </c>
      <c r="FH244" s="805">
        <f t="shared" si="536"/>
        <v>366300</v>
      </c>
      <c r="FI244" s="586">
        <f t="shared" si="537"/>
        <v>633700</v>
      </c>
      <c r="FJ244" s="681">
        <f t="shared" si="538"/>
        <v>3820</v>
      </c>
      <c r="FK244" s="680">
        <f t="shared" si="539"/>
        <v>73.21163336687269</v>
      </c>
      <c r="FL244" s="348">
        <f t="shared" si="540"/>
        <v>0</v>
      </c>
      <c r="FM244" s="681">
        <f t="shared" si="541"/>
        <v>3820</v>
      </c>
      <c r="FN244" s="627">
        <f t="shared" si="542"/>
        <v>73.21163336687269</v>
      </c>
      <c r="FO244" s="686"/>
      <c r="FP244" s="17"/>
      <c r="FQ244" s="686"/>
      <c r="FR244" s="351">
        <f t="shared" si="574"/>
        <v>1000000</v>
      </c>
      <c r="FS244" s="805">
        <f t="shared" si="543"/>
        <v>317100</v>
      </c>
      <c r="FT244" s="586">
        <f t="shared" si="544"/>
        <v>682900</v>
      </c>
      <c r="FU244" s="681">
        <f t="shared" si="545"/>
        <v>53020</v>
      </c>
      <c r="FV244" s="680">
        <f t="shared" si="546"/>
        <v>1016.1468065737147</v>
      </c>
      <c r="FW244" s="348">
        <f t="shared" si="547"/>
        <v>0</v>
      </c>
      <c r="FX244" s="681">
        <f t="shared" si="548"/>
        <v>53020</v>
      </c>
      <c r="FY244" s="627">
        <f t="shared" si="549"/>
        <v>1016.1468065737147</v>
      </c>
      <c r="FZ244" s="686"/>
      <c r="GA244" s="17"/>
      <c r="GB244" s="17"/>
      <c r="GC244" s="379"/>
      <c r="GD244" s="379"/>
      <c r="GE244" s="17"/>
      <c r="GF244" s="379"/>
      <c r="GG244" s="17"/>
    </row>
    <row r="245" spans="1:189" x14ac:dyDescent="0.25">
      <c r="A245" s="17"/>
      <c r="B245" s="379"/>
      <c r="C245" s="379"/>
      <c r="D245" s="379"/>
      <c r="E245" s="379"/>
      <c r="F245" s="379"/>
      <c r="G245" s="379"/>
      <c r="H245" s="379"/>
      <c r="I245" s="19"/>
      <c r="J245" s="379"/>
      <c r="K245" s="379"/>
      <c r="L245" s="379"/>
      <c r="M245" s="379"/>
      <c r="N245" s="379"/>
      <c r="O245" s="379"/>
      <c r="P245" s="379"/>
      <c r="Q245" s="17"/>
      <c r="R245" s="19"/>
      <c r="S245" s="17"/>
      <c r="T245" s="228"/>
      <c r="U245" s="228" t="s">
        <v>43</v>
      </c>
      <c r="V245" s="228"/>
      <c r="W245" s="228"/>
      <c r="X245" s="806"/>
      <c r="Y245" s="228"/>
      <c r="Z245" s="228"/>
      <c r="AA245" s="228"/>
      <c r="AB245" s="228"/>
      <c r="AC245" s="228"/>
      <c r="AD245" s="228"/>
      <c r="AE245" s="228"/>
      <c r="AF245" s="17"/>
      <c r="AG245" s="228"/>
      <c r="AH245" s="228" t="s">
        <v>44</v>
      </c>
      <c r="AI245" s="228"/>
      <c r="AJ245" s="228"/>
      <c r="AK245" s="228"/>
      <c r="AL245" s="228"/>
      <c r="AM245" s="228"/>
      <c r="AN245" s="228"/>
      <c r="AO245" s="228"/>
      <c r="AP245" s="228"/>
      <c r="AQ245" s="228"/>
      <c r="AR245" s="17"/>
      <c r="AS245" s="228"/>
      <c r="AT245" s="228" t="s">
        <v>45</v>
      </c>
      <c r="AU245" s="228"/>
      <c r="AV245" s="228"/>
      <c r="AW245" s="228"/>
      <c r="AX245" s="228"/>
      <c r="AY245" s="228"/>
      <c r="AZ245" s="228"/>
      <c r="BA245" s="228"/>
      <c r="BB245" s="228"/>
      <c r="BC245" s="228"/>
      <c r="BD245" s="228">
        <v>0</v>
      </c>
      <c r="BE245" s="17"/>
      <c r="BF245" s="539"/>
      <c r="BG245" s="17"/>
      <c r="BH245" s="17"/>
      <c r="BI245" s="215"/>
      <c r="BJ245" s="228" t="s">
        <v>102</v>
      </c>
      <c r="BK245" s="228"/>
      <c r="BL245" s="228"/>
      <c r="BM245" s="228"/>
      <c r="BN245" s="228" t="s">
        <v>46</v>
      </c>
      <c r="BO245" s="228"/>
      <c r="BP245" s="228"/>
      <c r="BQ245" s="228"/>
      <c r="BR245" s="228"/>
      <c r="BS245" s="228"/>
      <c r="BT245" s="17"/>
      <c r="BU245" s="228"/>
      <c r="BV245" s="228" t="s">
        <v>47</v>
      </c>
      <c r="BW245" s="228"/>
      <c r="BX245" s="228"/>
      <c r="BY245" s="228"/>
      <c r="BZ245" s="228"/>
      <c r="CA245" s="17"/>
      <c r="CB245" s="228"/>
      <c r="CC245" s="228" t="s">
        <v>48</v>
      </c>
      <c r="CD245" s="298"/>
      <c r="CE245" s="404"/>
      <c r="CF245" s="298"/>
      <c r="CG245" s="298"/>
      <c r="CH245" s="228"/>
      <c r="CI245" s="228" t="s">
        <v>49</v>
      </c>
      <c r="CJ245" s="228"/>
      <c r="CK245" s="298"/>
      <c r="CL245" s="298"/>
      <c r="CM245" s="228"/>
      <c r="CN245" s="228"/>
      <c r="CO245" s="17"/>
      <c r="CP245" s="539"/>
      <c r="CQ245" s="17"/>
      <c r="CR245" s="26"/>
      <c r="CS245" s="26" t="s">
        <v>50</v>
      </c>
      <c r="CT245" s="26"/>
      <c r="CU245" s="26"/>
      <c r="CV245" s="26"/>
      <c r="CW245" s="26"/>
      <c r="CX245" s="26" t="s">
        <v>103</v>
      </c>
      <c r="CY245" s="26"/>
      <c r="CZ245" s="26"/>
      <c r="DA245" s="26"/>
      <c r="DB245" s="26"/>
      <c r="DC245" s="26"/>
      <c r="DD245" s="26"/>
      <c r="DE245" s="26"/>
      <c r="DF245" s="26"/>
      <c r="DG245" s="17"/>
      <c r="DH245" s="29"/>
      <c r="DI245" s="30" t="s">
        <v>133</v>
      </c>
      <c r="DJ245" s="29"/>
      <c r="DK245" s="29"/>
      <c r="DL245" s="29"/>
      <c r="DM245" s="29"/>
      <c r="DN245" s="29"/>
      <c r="DO245" s="17"/>
      <c r="DP245" s="31"/>
      <c r="DQ245" s="20" t="s">
        <v>166</v>
      </c>
      <c r="DR245" s="31"/>
      <c r="DS245" s="31"/>
      <c r="DT245" s="31"/>
      <c r="DU245" s="31"/>
      <c r="DV245" s="31"/>
      <c r="DW245" s="17"/>
      <c r="DX245" s="33"/>
      <c r="DY245" s="195" t="s">
        <v>189</v>
      </c>
      <c r="DZ245" s="33"/>
      <c r="EA245" s="33"/>
      <c r="EB245" s="33"/>
      <c r="EC245" s="35"/>
      <c r="ED245" s="33"/>
      <c r="EE245" s="33"/>
      <c r="EF245" s="33"/>
      <c r="EG245" s="33"/>
      <c r="EH245" s="33"/>
      <c r="EI245" s="17"/>
      <c r="EJ245" s="686"/>
      <c r="EK245" s="686" t="s">
        <v>231</v>
      </c>
      <c r="EL245" s="686"/>
      <c r="EM245" s="686"/>
      <c r="EN245" s="686"/>
      <c r="EO245" s="686"/>
      <c r="EP245" s="686"/>
      <c r="EQ245" s="686"/>
      <c r="ER245" s="686"/>
      <c r="ES245" s="686"/>
      <c r="ET245" s="17"/>
      <c r="EU245" s="686"/>
      <c r="EV245" s="686" t="s">
        <v>231</v>
      </c>
      <c r="EW245" s="686"/>
      <c r="EX245" s="686"/>
      <c r="EY245" s="686"/>
      <c r="EZ245" s="686"/>
      <c r="FA245" s="686"/>
      <c r="FB245" s="686"/>
      <c r="FC245" s="686"/>
      <c r="FD245" s="686"/>
      <c r="FE245" s="17"/>
      <c r="FF245" s="686"/>
      <c r="FG245" s="686" t="s">
        <v>231</v>
      </c>
      <c r="FH245" s="686"/>
      <c r="FI245" s="686"/>
      <c r="FJ245" s="686"/>
      <c r="FK245" s="686"/>
      <c r="FL245" s="686"/>
      <c r="FM245" s="686"/>
      <c r="FN245" s="686"/>
      <c r="FO245" s="686"/>
      <c r="FP245" s="17"/>
      <c r="FQ245" s="686"/>
      <c r="FR245" s="686" t="s">
        <v>231</v>
      </c>
      <c r="FS245" s="686"/>
      <c r="FT245" s="686"/>
      <c r="FU245" s="686"/>
      <c r="FV245" s="686"/>
      <c r="FW245" s="686"/>
      <c r="FX245" s="686"/>
      <c r="FY245" s="686"/>
      <c r="FZ245" s="686"/>
      <c r="GA245" s="17"/>
      <c r="GB245" s="17"/>
      <c r="GC245" s="379"/>
      <c r="GD245" s="379"/>
      <c r="GE245" s="17"/>
      <c r="GF245" s="17"/>
      <c r="GG245" s="17"/>
    </row>
    <row r="246" spans="1:189" x14ac:dyDescent="0.25">
      <c r="B246" s="1"/>
      <c r="C246" s="1"/>
      <c r="D246" s="1"/>
      <c r="E246" s="1"/>
      <c r="F246" s="1"/>
      <c r="G246" s="1"/>
      <c r="I246" s="19"/>
      <c r="J246" s="17"/>
      <c r="K246" s="1"/>
      <c r="L246" s="1"/>
      <c r="M246" s="1"/>
      <c r="N246" s="1"/>
      <c r="O246" s="1"/>
      <c r="P246" s="1"/>
      <c r="Q246" s="17"/>
      <c r="R246" s="19"/>
      <c r="CD246" s="1"/>
      <c r="CE246" s="7"/>
      <c r="CF246" s="1"/>
      <c r="CG246" s="1"/>
      <c r="CK246" s="1"/>
      <c r="GB246" s="17"/>
      <c r="GC246" s="379"/>
      <c r="GD246" s="379"/>
      <c r="GE246" s="17"/>
      <c r="GF246" s="17"/>
      <c r="GG246" s="17"/>
    </row>
    <row r="247" spans="1:189" x14ac:dyDescent="0.25">
      <c r="B247" s="1"/>
      <c r="C247" s="1"/>
      <c r="D247" s="1"/>
      <c r="E247" s="1"/>
      <c r="F247" s="1"/>
      <c r="G247" s="1"/>
      <c r="K247" s="1"/>
      <c r="L247" s="1"/>
      <c r="M247" s="1"/>
      <c r="N247" s="1"/>
      <c r="O247" s="1"/>
      <c r="P247" s="1"/>
      <c r="CD247" s="1"/>
      <c r="CE247" s="7"/>
      <c r="CF247" s="1"/>
      <c r="CG247" s="1"/>
      <c r="CK247" s="1"/>
      <c r="GC247" s="1"/>
      <c r="GD247" s="1"/>
    </row>
    <row r="248" spans="1:189" x14ac:dyDescent="0.25">
      <c r="C248" s="1"/>
      <c r="D248" s="1"/>
      <c r="E248" s="1"/>
      <c r="F248" s="1"/>
      <c r="G248" s="1"/>
      <c r="K248" s="1"/>
      <c r="L248" s="1"/>
      <c r="M248" s="1"/>
      <c r="N248" s="1"/>
      <c r="O248" s="1"/>
      <c r="P248" s="1"/>
      <c r="CD248" s="1"/>
      <c r="CE248" s="1"/>
      <c r="CF248" s="1"/>
      <c r="CG248" s="1"/>
      <c r="CK248" s="1"/>
      <c r="DK248" s="9" t="s">
        <v>98</v>
      </c>
      <c r="DL248" s="14">
        <v>4395</v>
      </c>
      <c r="DM248" s="16"/>
    </row>
    <row r="249" spans="1:189" x14ac:dyDescent="0.25">
      <c r="K249" s="1"/>
      <c r="L249" s="1"/>
      <c r="M249" s="1"/>
      <c r="N249" s="1"/>
      <c r="O249" s="1"/>
      <c r="P249" s="1"/>
      <c r="CD249" s="1"/>
      <c r="CE249" s="1"/>
      <c r="CF249" s="1"/>
      <c r="CG249" s="1"/>
      <c r="CK249" s="1"/>
      <c r="DK249" s="10" t="s">
        <v>4</v>
      </c>
      <c r="DL249" s="11">
        <f>DL248/12</f>
        <v>366.25</v>
      </c>
      <c r="DM249" s="5"/>
      <c r="DY249" s="1"/>
      <c r="EB249" s="6"/>
      <c r="ED249" s="6"/>
      <c r="EE249" s="6"/>
      <c r="EF249" s="6"/>
      <c r="EG249" s="6"/>
    </row>
    <row r="250" spans="1:189" x14ac:dyDescent="0.25">
      <c r="K250" s="1"/>
      <c r="L250" s="1"/>
      <c r="M250" s="1"/>
      <c r="N250" s="1"/>
      <c r="O250" s="1"/>
      <c r="P250" s="1"/>
      <c r="CD250" s="1"/>
      <c r="CE250" s="1"/>
      <c r="CF250" s="1"/>
      <c r="CG250" s="1"/>
      <c r="CK250" s="1"/>
      <c r="DK250" s="12" t="s">
        <v>95</v>
      </c>
      <c r="DL250" s="13">
        <f>DL248*7/365.2425</f>
        <v>84.231709070001429</v>
      </c>
      <c r="DM250" s="5"/>
      <c r="EB250" s="6"/>
      <c r="ED250" s="6"/>
      <c r="EE250" s="6"/>
      <c r="EF250" s="6"/>
      <c r="EG250" s="6"/>
    </row>
    <row r="251" spans="1:189" x14ac:dyDescent="0.25">
      <c r="K251" s="1"/>
      <c r="L251" s="1"/>
      <c r="M251" s="1"/>
      <c r="N251" s="1"/>
      <c r="O251" s="1"/>
      <c r="P251" s="1"/>
      <c r="CD251" s="1"/>
      <c r="CE251" s="1"/>
      <c r="CF251" s="1"/>
      <c r="CG251" s="1"/>
      <c r="CK251" s="1"/>
    </row>
    <row r="252" spans="1:189" x14ac:dyDescent="0.25">
      <c r="K252" s="1"/>
      <c r="L252" s="1"/>
      <c r="M252" s="1"/>
      <c r="N252" s="1"/>
      <c r="O252" s="1"/>
      <c r="P252" s="1"/>
      <c r="CD252" s="1"/>
      <c r="CE252" s="1"/>
      <c r="CF252" s="1"/>
      <c r="CK252" s="1"/>
    </row>
    <row r="253" spans="1:189" x14ac:dyDescent="0.25">
      <c r="K253" s="1"/>
      <c r="L253" s="1"/>
      <c r="M253" s="1"/>
      <c r="N253" s="1"/>
      <c r="O253" s="1"/>
      <c r="P253" s="1"/>
      <c r="CD253" s="1"/>
      <c r="CE253" s="1"/>
      <c r="CF253" s="1"/>
      <c r="CK253" s="1"/>
    </row>
    <row r="254" spans="1:189" x14ac:dyDescent="0.25">
      <c r="K254" s="1"/>
      <c r="L254" s="1"/>
      <c r="M254" s="1"/>
      <c r="N254" s="1"/>
      <c r="O254" s="1"/>
      <c r="P254" s="1"/>
      <c r="CD254" s="1"/>
      <c r="CE254" s="1"/>
      <c r="CF254" s="1"/>
      <c r="CK254" s="1"/>
    </row>
    <row r="255" spans="1:189" x14ac:dyDescent="0.25">
      <c r="K255" s="1"/>
      <c r="L255" s="1"/>
      <c r="M255" s="1"/>
      <c r="N255" s="1"/>
      <c r="O255" s="1"/>
      <c r="P255" s="1"/>
      <c r="CE255" s="1"/>
      <c r="CF255" s="1"/>
      <c r="CK255" s="1"/>
    </row>
    <row r="256" spans="1:189" x14ac:dyDescent="0.25">
      <c r="K256" s="1"/>
      <c r="L256" s="1"/>
      <c r="M256" s="1"/>
      <c r="N256" s="1"/>
      <c r="O256" s="1"/>
      <c r="P256" s="1"/>
      <c r="CE256" s="1"/>
      <c r="CF256" s="1"/>
      <c r="CK256" s="1"/>
    </row>
    <row r="257" spans="11:89" x14ac:dyDescent="0.25">
      <c r="K257" s="1"/>
      <c r="L257" s="1"/>
      <c r="M257" s="1"/>
      <c r="N257" s="1"/>
      <c r="O257" s="1"/>
      <c r="P257" s="1"/>
      <c r="CE257" s="1"/>
      <c r="CF257" s="1"/>
      <c r="CK257" s="1"/>
    </row>
    <row r="258" spans="11:89" x14ac:dyDescent="0.25">
      <c r="K258" s="1"/>
      <c r="L258" s="1"/>
      <c r="M258" s="1"/>
      <c r="N258" s="1"/>
      <c r="O258" s="1"/>
      <c r="P258" s="1"/>
      <c r="CK258" s="1"/>
    </row>
    <row r="259" spans="11:89" x14ac:dyDescent="0.25">
      <c r="K259" s="1"/>
      <c r="L259" s="1"/>
      <c r="M259" s="1"/>
      <c r="N259" s="1"/>
      <c r="O259" s="1"/>
      <c r="P259" s="1"/>
      <c r="CK259" s="1"/>
    </row>
    <row r="260" spans="11:89" x14ac:dyDescent="0.25">
      <c r="K260" s="1"/>
      <c r="L260" s="1"/>
      <c r="M260" s="1"/>
      <c r="N260" s="1"/>
      <c r="O260" s="1"/>
      <c r="P260" s="1"/>
    </row>
    <row r="261" spans="11:89" x14ac:dyDescent="0.25">
      <c r="K261" s="1"/>
      <c r="L261" s="1"/>
      <c r="M261" s="1"/>
      <c r="N261" s="1"/>
      <c r="O261" s="1"/>
      <c r="P261" s="1"/>
    </row>
    <row r="262" spans="11:89" x14ac:dyDescent="0.25">
      <c r="K262" s="1"/>
      <c r="L262" s="1"/>
      <c r="M262" s="1"/>
      <c r="N262" s="1"/>
      <c r="O262" s="1"/>
      <c r="P262" s="1"/>
    </row>
    <row r="263" spans="11:89" x14ac:dyDescent="0.25">
      <c r="L263" s="1"/>
      <c r="M263" s="1"/>
      <c r="N263" s="1"/>
      <c r="O263" s="1"/>
    </row>
  </sheetData>
  <sheetProtection algorithmName="SHA-512" hashValue="4H+iy1FFwHQ3kQGqxboYv6yyte9h7OgDz68NqkL1m3A4mkX3H8gsADhK9kyyaQbJjQyqhBIxHnF2z389wpk7eg==" saltValue="lWUyW/3MhMJ155SxaTo7ig==" spinCount="100000" sheet="1" selectLockedCells="1"/>
  <hyperlinks>
    <hyperlink ref="DV3" r:id="rId1" xr:uid="{00000000-0004-0000-0000-000000000000}"/>
    <hyperlink ref="EH3" r:id="rId2" xr:uid="{00000000-0004-0000-0000-000001000000}"/>
  </hyperlinks>
  <pageMargins left="0.7" right="0.7" top="0.75" bottom="0.75" header="0.3" footer="0.3"/>
  <pageSetup paperSize="9" orientation="portrait" horizontalDpi="0" verticalDpi="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 and BI change comparison</dc:title>
  <dc:subject>Political proposals</dc:subject>
  <dc:creator>I B Middleton</dc:creator>
  <cp:keywords>Basic Income Tax</cp:keywords>
  <dc:description>Compares Basic Income and party tax proposals for the 2023 NZ election.</dc:description>
  <cp:lastModifiedBy>Iain Middleton</cp:lastModifiedBy>
  <dcterms:created xsi:type="dcterms:W3CDTF">2015-06-05T18:19:34Z</dcterms:created>
  <dcterms:modified xsi:type="dcterms:W3CDTF">2023-10-10T08:52:29Z</dcterms:modified>
  <cp:contentStatus>NZ Election 2023</cp:contentStatus>
</cp:coreProperties>
</file>